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\\Desa-back-sa01\GBP\Jefatura Comercial\CASAPLAN V2\FORMATOS CASAPLAN\"/>
    </mc:Choice>
  </mc:AlternateContent>
  <xr:revisionPtr revIDLastSave="0" documentId="13_ncr:1_{80A67AC9-19C6-4EBD-A455-FFC088019020}" xr6:coauthVersionLast="47" xr6:coauthVersionMax="47" xr10:uidLastSave="{00000000-0000-0000-0000-000000000000}"/>
  <bookViews>
    <workbookView xWindow="816" yWindow="-120" windowWidth="15600" windowHeight="11760" tabRatio="737" firstSheet="1" activeTab="1" xr2:uid="{00000000-000D-0000-FFFF-FFFF00000000}"/>
  </bookViews>
  <sheets>
    <sheet name="Hoja2" sheetId="12" r:id="rId1"/>
    <sheet name="COTIZADOR C.P. NIVELADA" sheetId="9" r:id="rId2"/>
    <sheet name="COTIZADOR C.P. Sobre Saldos" sheetId="10" r:id="rId3"/>
    <sheet name="Hoja1" sheetId="11" r:id="rId4"/>
  </sheets>
  <definedNames>
    <definedName name="_xlnm.Print_Area" localSheetId="1">'COTIZADOR C.P. NIVELADA'!$A$1:$L$383</definedName>
    <definedName name="_xlnm.Print_Area" localSheetId="2">'COTIZADOR C.P. Sobre Saldos'!$A$1:$J$383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9" l="1"/>
  <c r="I17" i="10" l="1"/>
  <c r="I16" i="10"/>
  <c r="J24" i="9" l="1"/>
  <c r="I24" i="9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352" i="10"/>
  <c r="I353" i="10"/>
  <c r="I354" i="10"/>
  <c r="I355" i="10"/>
  <c r="I356" i="10"/>
  <c r="I357" i="10"/>
  <c r="I358" i="10"/>
  <c r="I359" i="10"/>
  <c r="I360" i="10"/>
  <c r="I361" i="10"/>
  <c r="I362" i="10"/>
  <c r="I363" i="10"/>
  <c r="I364" i="10"/>
  <c r="I365" i="10"/>
  <c r="I366" i="10"/>
  <c r="I367" i="10"/>
  <c r="I368" i="10"/>
  <c r="I369" i="10"/>
  <c r="I370" i="10"/>
  <c r="I371" i="10"/>
  <c r="I372" i="10"/>
  <c r="I373" i="10"/>
  <c r="I374" i="10"/>
  <c r="I375" i="10"/>
  <c r="I376" i="10"/>
  <c r="I377" i="10"/>
  <c r="I378" i="10"/>
  <c r="I379" i="10"/>
  <c r="I380" i="10"/>
  <c r="I381" i="10"/>
  <c r="I382" i="10"/>
  <c r="I38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C324" i="10"/>
  <c r="C325" i="10" s="1"/>
  <c r="C326" i="10" s="1"/>
  <c r="C327" i="10" s="1"/>
  <c r="C328" i="10" s="1"/>
  <c r="C329" i="10" s="1"/>
  <c r="C330" i="10" s="1"/>
  <c r="C331" i="10" s="1"/>
  <c r="C332" i="10" s="1"/>
  <c r="C333" i="10" s="1"/>
  <c r="C334" i="10" s="1"/>
  <c r="C335" i="10" s="1"/>
  <c r="C336" i="10" s="1"/>
  <c r="C337" i="10" s="1"/>
  <c r="C338" i="10" s="1"/>
  <c r="C339" i="10" s="1"/>
  <c r="C340" i="10" s="1"/>
  <c r="C341" i="10" s="1"/>
  <c r="C342" i="10" s="1"/>
  <c r="C343" i="10" s="1"/>
  <c r="C344" i="10" s="1"/>
  <c r="C345" i="10" s="1"/>
  <c r="C346" i="10" s="1"/>
  <c r="C347" i="10" s="1"/>
  <c r="C348" i="10" s="1"/>
  <c r="C349" i="10" s="1"/>
  <c r="C350" i="10" s="1"/>
  <c r="C351" i="10" s="1"/>
  <c r="C352" i="10" s="1"/>
  <c r="C353" i="10" s="1"/>
  <c r="C354" i="10" s="1"/>
  <c r="C355" i="10" s="1"/>
  <c r="C356" i="10" s="1"/>
  <c r="C357" i="10" s="1"/>
  <c r="C358" i="10" s="1"/>
  <c r="C359" i="10" s="1"/>
  <c r="C360" i="10" s="1"/>
  <c r="C361" i="10" s="1"/>
  <c r="C362" i="10" s="1"/>
  <c r="C363" i="10" s="1"/>
  <c r="C364" i="10" s="1"/>
  <c r="C365" i="10" s="1"/>
  <c r="C366" i="10" s="1"/>
  <c r="C367" i="10" s="1"/>
  <c r="C368" i="10" s="1"/>
  <c r="C369" i="10" s="1"/>
  <c r="C370" i="10" s="1"/>
  <c r="C371" i="10" s="1"/>
  <c r="C372" i="10" s="1"/>
  <c r="C373" i="10" s="1"/>
  <c r="C374" i="10" s="1"/>
  <c r="C375" i="10" s="1"/>
  <c r="C376" i="10" s="1"/>
  <c r="C377" i="10" s="1"/>
  <c r="C378" i="10" s="1"/>
  <c r="C379" i="10" s="1"/>
  <c r="C380" i="10" s="1"/>
  <c r="C381" i="10" s="1"/>
  <c r="C382" i="10" s="1"/>
  <c r="C383" i="10" s="1"/>
  <c r="I323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9" i="10"/>
  <c r="I298" i="10"/>
  <c r="I297" i="10"/>
  <c r="I296" i="10"/>
  <c r="I295" i="10"/>
  <c r="I294" i="10"/>
  <c r="I293" i="10"/>
  <c r="I292" i="10"/>
  <c r="I291" i="10"/>
  <c r="I290" i="10"/>
  <c r="I289" i="10"/>
  <c r="I288" i="10"/>
  <c r="I287" i="10"/>
  <c r="I286" i="10"/>
  <c r="I285" i="10"/>
  <c r="I284" i="10"/>
  <c r="I283" i="10"/>
  <c r="I282" i="10"/>
  <c r="I281" i="10"/>
  <c r="I280" i="10"/>
  <c r="I279" i="10"/>
  <c r="I278" i="10"/>
  <c r="I277" i="10"/>
  <c r="I276" i="10"/>
  <c r="I275" i="10"/>
  <c r="I274" i="10"/>
  <c r="I273" i="10"/>
  <c r="I272" i="10"/>
  <c r="I271" i="10"/>
  <c r="I270" i="10"/>
  <c r="I269" i="10"/>
  <c r="I26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I237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I24" i="10"/>
  <c r="J383" i="9" l="1"/>
  <c r="I383" i="9"/>
  <c r="J382" i="9"/>
  <c r="I382" i="9"/>
  <c r="J381" i="9"/>
  <c r="I381" i="9"/>
  <c r="J380" i="9"/>
  <c r="I380" i="9"/>
  <c r="J379" i="9"/>
  <c r="I379" i="9"/>
  <c r="J378" i="9"/>
  <c r="I378" i="9"/>
  <c r="J377" i="9"/>
  <c r="I377" i="9"/>
  <c r="J376" i="9"/>
  <c r="I376" i="9"/>
  <c r="J375" i="9"/>
  <c r="I375" i="9"/>
  <c r="J374" i="9"/>
  <c r="I374" i="9"/>
  <c r="J373" i="9"/>
  <c r="I373" i="9"/>
  <c r="J372" i="9"/>
  <c r="I372" i="9"/>
  <c r="J371" i="9"/>
  <c r="I371" i="9"/>
  <c r="J370" i="9"/>
  <c r="I370" i="9"/>
  <c r="J369" i="9"/>
  <c r="I369" i="9"/>
  <c r="J368" i="9"/>
  <c r="I368" i="9"/>
  <c r="J367" i="9"/>
  <c r="I367" i="9"/>
  <c r="J366" i="9"/>
  <c r="I366" i="9"/>
  <c r="J365" i="9"/>
  <c r="I365" i="9"/>
  <c r="J364" i="9"/>
  <c r="I364" i="9"/>
  <c r="J363" i="9"/>
  <c r="I363" i="9"/>
  <c r="J362" i="9"/>
  <c r="I362" i="9"/>
  <c r="J361" i="9"/>
  <c r="I361" i="9"/>
  <c r="J360" i="9"/>
  <c r="I360" i="9"/>
  <c r="J359" i="9"/>
  <c r="I359" i="9"/>
  <c r="J358" i="9"/>
  <c r="I358" i="9"/>
  <c r="J357" i="9"/>
  <c r="I357" i="9"/>
  <c r="J356" i="9"/>
  <c r="I356" i="9"/>
  <c r="J355" i="9"/>
  <c r="I355" i="9"/>
  <c r="J354" i="9"/>
  <c r="I354" i="9"/>
  <c r="J353" i="9"/>
  <c r="I353" i="9"/>
  <c r="J352" i="9"/>
  <c r="I352" i="9"/>
  <c r="J351" i="9"/>
  <c r="I351" i="9"/>
  <c r="J350" i="9"/>
  <c r="I350" i="9"/>
  <c r="J349" i="9"/>
  <c r="I349" i="9"/>
  <c r="J348" i="9"/>
  <c r="I348" i="9"/>
  <c r="J347" i="9"/>
  <c r="I347" i="9"/>
  <c r="J346" i="9"/>
  <c r="I346" i="9"/>
  <c r="J345" i="9"/>
  <c r="I345" i="9"/>
  <c r="J344" i="9"/>
  <c r="I344" i="9"/>
  <c r="J343" i="9"/>
  <c r="I343" i="9"/>
  <c r="J342" i="9"/>
  <c r="I342" i="9"/>
  <c r="J341" i="9"/>
  <c r="I341" i="9"/>
  <c r="J340" i="9"/>
  <c r="I340" i="9"/>
  <c r="J339" i="9"/>
  <c r="I339" i="9"/>
  <c r="J338" i="9"/>
  <c r="I338" i="9"/>
  <c r="J337" i="9"/>
  <c r="I337" i="9"/>
  <c r="J336" i="9"/>
  <c r="I336" i="9"/>
  <c r="J335" i="9"/>
  <c r="I335" i="9"/>
  <c r="J334" i="9"/>
  <c r="I334" i="9"/>
  <c r="J333" i="9"/>
  <c r="I333" i="9"/>
  <c r="J332" i="9"/>
  <c r="I332" i="9"/>
  <c r="J331" i="9"/>
  <c r="I331" i="9"/>
  <c r="J330" i="9"/>
  <c r="I330" i="9"/>
  <c r="J329" i="9"/>
  <c r="I329" i="9"/>
  <c r="J328" i="9"/>
  <c r="I328" i="9"/>
  <c r="J327" i="9"/>
  <c r="I327" i="9"/>
  <c r="J326" i="9"/>
  <c r="I326" i="9"/>
  <c r="J325" i="9"/>
  <c r="I325" i="9"/>
  <c r="J324" i="9"/>
  <c r="I324" i="9"/>
  <c r="E24" i="10" l="1"/>
  <c r="E25" i="10" s="1"/>
  <c r="E26" i="10" s="1"/>
  <c r="D21" i="12"/>
  <c r="D20" i="12"/>
  <c r="D19" i="12"/>
  <c r="E9" i="12"/>
  <c r="G9" i="12"/>
  <c r="E8" i="12"/>
  <c r="G8" i="12"/>
  <c r="E7" i="12"/>
  <c r="G7" i="12"/>
  <c r="E6" i="12"/>
  <c r="G6" i="12"/>
  <c r="F5" i="11"/>
  <c r="O13" i="11"/>
  <c r="I18" i="10"/>
  <c r="I19" i="10" s="1"/>
  <c r="L5" i="11"/>
  <c r="I4" i="11"/>
  <c r="I7" i="11" s="1"/>
  <c r="I6" i="11"/>
  <c r="L13" i="11"/>
  <c r="F13" i="11"/>
  <c r="C6" i="11"/>
  <c r="C4" i="11"/>
  <c r="G8" i="10"/>
  <c r="D23" i="10"/>
  <c r="F24" i="10" s="1"/>
  <c r="J18" i="9"/>
  <c r="J20" i="9" s="1"/>
  <c r="J323" i="9"/>
  <c r="I323" i="9"/>
  <c r="J322" i="9"/>
  <c r="I322" i="9"/>
  <c r="J321" i="9"/>
  <c r="I321" i="9"/>
  <c r="J320" i="9"/>
  <c r="I320" i="9"/>
  <c r="J319" i="9"/>
  <c r="I319" i="9"/>
  <c r="J318" i="9"/>
  <c r="I318" i="9"/>
  <c r="J317" i="9"/>
  <c r="I317" i="9"/>
  <c r="J316" i="9"/>
  <c r="I316" i="9"/>
  <c r="J315" i="9"/>
  <c r="I315" i="9"/>
  <c r="J314" i="9"/>
  <c r="I314" i="9"/>
  <c r="J313" i="9"/>
  <c r="I313" i="9"/>
  <c r="J312" i="9"/>
  <c r="I312" i="9"/>
  <c r="J311" i="9"/>
  <c r="I311" i="9"/>
  <c r="J310" i="9"/>
  <c r="I310" i="9"/>
  <c r="J309" i="9"/>
  <c r="I309" i="9"/>
  <c r="J308" i="9"/>
  <c r="I308" i="9"/>
  <c r="J307" i="9"/>
  <c r="I307" i="9"/>
  <c r="J306" i="9"/>
  <c r="I306" i="9"/>
  <c r="J305" i="9"/>
  <c r="I305" i="9"/>
  <c r="J304" i="9"/>
  <c r="I304" i="9"/>
  <c r="J303" i="9"/>
  <c r="I303" i="9"/>
  <c r="J302" i="9"/>
  <c r="I302" i="9"/>
  <c r="J301" i="9"/>
  <c r="I301" i="9"/>
  <c r="J300" i="9"/>
  <c r="I300" i="9"/>
  <c r="J299" i="9"/>
  <c r="I299" i="9"/>
  <c r="J298" i="9"/>
  <c r="I298" i="9"/>
  <c r="J297" i="9"/>
  <c r="I297" i="9"/>
  <c r="J296" i="9"/>
  <c r="I296" i="9"/>
  <c r="J295" i="9"/>
  <c r="I295" i="9"/>
  <c r="J294" i="9"/>
  <c r="I294" i="9"/>
  <c r="J293" i="9"/>
  <c r="I293" i="9"/>
  <c r="J292" i="9"/>
  <c r="I292" i="9"/>
  <c r="J291" i="9"/>
  <c r="I291" i="9"/>
  <c r="J290" i="9"/>
  <c r="I290" i="9"/>
  <c r="J289" i="9"/>
  <c r="I289" i="9"/>
  <c r="J288" i="9"/>
  <c r="I288" i="9"/>
  <c r="J287" i="9"/>
  <c r="I287" i="9"/>
  <c r="J286" i="9"/>
  <c r="I286" i="9"/>
  <c r="J285" i="9"/>
  <c r="I285" i="9"/>
  <c r="J284" i="9"/>
  <c r="I284" i="9"/>
  <c r="J283" i="9"/>
  <c r="I283" i="9"/>
  <c r="J282" i="9"/>
  <c r="I282" i="9"/>
  <c r="J281" i="9"/>
  <c r="I281" i="9"/>
  <c r="J280" i="9"/>
  <c r="I280" i="9"/>
  <c r="J279" i="9"/>
  <c r="I279" i="9"/>
  <c r="J278" i="9"/>
  <c r="I278" i="9"/>
  <c r="J277" i="9"/>
  <c r="I277" i="9"/>
  <c r="J276" i="9"/>
  <c r="I276" i="9"/>
  <c r="J275" i="9"/>
  <c r="I275" i="9"/>
  <c r="J274" i="9"/>
  <c r="I274" i="9"/>
  <c r="J273" i="9"/>
  <c r="I273" i="9"/>
  <c r="J272" i="9"/>
  <c r="I272" i="9"/>
  <c r="J271" i="9"/>
  <c r="I271" i="9"/>
  <c r="J270" i="9"/>
  <c r="I270" i="9"/>
  <c r="J269" i="9"/>
  <c r="I269" i="9"/>
  <c r="J268" i="9"/>
  <c r="I268" i="9"/>
  <c r="J267" i="9"/>
  <c r="I267" i="9"/>
  <c r="J266" i="9"/>
  <c r="I266" i="9"/>
  <c r="J265" i="9"/>
  <c r="I265" i="9"/>
  <c r="J264" i="9"/>
  <c r="I264" i="9"/>
  <c r="J263" i="9"/>
  <c r="I263" i="9"/>
  <c r="J262" i="9"/>
  <c r="I262" i="9"/>
  <c r="J261" i="9"/>
  <c r="I261" i="9"/>
  <c r="J260" i="9"/>
  <c r="I260" i="9"/>
  <c r="J259" i="9"/>
  <c r="I259" i="9"/>
  <c r="J258" i="9"/>
  <c r="I258" i="9"/>
  <c r="J257" i="9"/>
  <c r="I257" i="9"/>
  <c r="J256" i="9"/>
  <c r="I256" i="9"/>
  <c r="J255" i="9"/>
  <c r="I255" i="9"/>
  <c r="J254" i="9"/>
  <c r="I254" i="9"/>
  <c r="J253" i="9"/>
  <c r="I253" i="9"/>
  <c r="J252" i="9"/>
  <c r="I252" i="9"/>
  <c r="J251" i="9"/>
  <c r="I251" i="9"/>
  <c r="J250" i="9"/>
  <c r="I250" i="9"/>
  <c r="J249" i="9"/>
  <c r="I249" i="9"/>
  <c r="J248" i="9"/>
  <c r="I248" i="9"/>
  <c r="J247" i="9"/>
  <c r="I247" i="9"/>
  <c r="J246" i="9"/>
  <c r="I246" i="9"/>
  <c r="J245" i="9"/>
  <c r="I245" i="9"/>
  <c r="J244" i="9"/>
  <c r="I244" i="9"/>
  <c r="J243" i="9"/>
  <c r="I243" i="9"/>
  <c r="J242" i="9"/>
  <c r="I242" i="9"/>
  <c r="J241" i="9"/>
  <c r="I241" i="9"/>
  <c r="J240" i="9"/>
  <c r="I240" i="9"/>
  <c r="J239" i="9"/>
  <c r="I239" i="9"/>
  <c r="J238" i="9"/>
  <c r="I238" i="9"/>
  <c r="J237" i="9"/>
  <c r="I237" i="9"/>
  <c r="J236" i="9"/>
  <c r="I236" i="9"/>
  <c r="J235" i="9"/>
  <c r="I235" i="9"/>
  <c r="J234" i="9"/>
  <c r="I234" i="9"/>
  <c r="J233" i="9"/>
  <c r="I233" i="9"/>
  <c r="J232" i="9"/>
  <c r="I232" i="9"/>
  <c r="J231" i="9"/>
  <c r="I231" i="9"/>
  <c r="J230" i="9"/>
  <c r="I230" i="9"/>
  <c r="J229" i="9"/>
  <c r="I229" i="9"/>
  <c r="J228" i="9"/>
  <c r="I228" i="9"/>
  <c r="J227" i="9"/>
  <c r="I227" i="9"/>
  <c r="J226" i="9"/>
  <c r="I226" i="9"/>
  <c r="J225" i="9"/>
  <c r="I225" i="9"/>
  <c r="J224" i="9"/>
  <c r="I224" i="9"/>
  <c r="J223" i="9"/>
  <c r="I223" i="9"/>
  <c r="J222" i="9"/>
  <c r="I222" i="9"/>
  <c r="J221" i="9"/>
  <c r="I221" i="9"/>
  <c r="J220" i="9"/>
  <c r="I220" i="9"/>
  <c r="J219" i="9"/>
  <c r="I219" i="9"/>
  <c r="J218" i="9"/>
  <c r="I218" i="9"/>
  <c r="J217" i="9"/>
  <c r="I217" i="9"/>
  <c r="J216" i="9"/>
  <c r="I216" i="9"/>
  <c r="J215" i="9"/>
  <c r="I215" i="9"/>
  <c r="J214" i="9"/>
  <c r="I214" i="9"/>
  <c r="J213" i="9"/>
  <c r="I213" i="9"/>
  <c r="J212" i="9"/>
  <c r="I212" i="9"/>
  <c r="J211" i="9"/>
  <c r="I211" i="9"/>
  <c r="J210" i="9"/>
  <c r="I210" i="9"/>
  <c r="J209" i="9"/>
  <c r="I209" i="9"/>
  <c r="J208" i="9"/>
  <c r="I208" i="9"/>
  <c r="J207" i="9"/>
  <c r="I207" i="9"/>
  <c r="J206" i="9"/>
  <c r="I206" i="9"/>
  <c r="J205" i="9"/>
  <c r="I205" i="9"/>
  <c r="J204" i="9"/>
  <c r="I204" i="9"/>
  <c r="J203" i="9"/>
  <c r="I203" i="9"/>
  <c r="J202" i="9"/>
  <c r="I202" i="9"/>
  <c r="J201" i="9"/>
  <c r="I201" i="9"/>
  <c r="J200" i="9"/>
  <c r="I200" i="9"/>
  <c r="J199" i="9"/>
  <c r="I199" i="9"/>
  <c r="J198" i="9"/>
  <c r="I198" i="9"/>
  <c r="J197" i="9"/>
  <c r="I197" i="9"/>
  <c r="J196" i="9"/>
  <c r="I196" i="9"/>
  <c r="J195" i="9"/>
  <c r="I195" i="9"/>
  <c r="J194" i="9"/>
  <c r="I194" i="9"/>
  <c r="J193" i="9"/>
  <c r="I193" i="9"/>
  <c r="J192" i="9"/>
  <c r="I192" i="9"/>
  <c r="J191" i="9"/>
  <c r="I191" i="9"/>
  <c r="J190" i="9"/>
  <c r="I190" i="9"/>
  <c r="J189" i="9"/>
  <c r="I189" i="9"/>
  <c r="J188" i="9"/>
  <c r="I188" i="9"/>
  <c r="J187" i="9"/>
  <c r="I187" i="9"/>
  <c r="J186" i="9"/>
  <c r="I186" i="9"/>
  <c r="J185" i="9"/>
  <c r="I185" i="9"/>
  <c r="J184" i="9"/>
  <c r="I184" i="9"/>
  <c r="J183" i="9"/>
  <c r="I183" i="9"/>
  <c r="J182" i="9"/>
  <c r="I182" i="9"/>
  <c r="J181" i="9"/>
  <c r="I181" i="9"/>
  <c r="J180" i="9"/>
  <c r="I180" i="9"/>
  <c r="J179" i="9"/>
  <c r="I179" i="9"/>
  <c r="J178" i="9"/>
  <c r="I178" i="9"/>
  <c r="J177" i="9"/>
  <c r="I177" i="9"/>
  <c r="J176" i="9"/>
  <c r="I176" i="9"/>
  <c r="J175" i="9"/>
  <c r="I175" i="9"/>
  <c r="J174" i="9"/>
  <c r="I174" i="9"/>
  <c r="J173" i="9"/>
  <c r="I173" i="9"/>
  <c r="J172" i="9"/>
  <c r="I172" i="9"/>
  <c r="J171" i="9"/>
  <c r="I171" i="9"/>
  <c r="J170" i="9"/>
  <c r="I170" i="9"/>
  <c r="J169" i="9"/>
  <c r="I169" i="9"/>
  <c r="J168" i="9"/>
  <c r="I168" i="9"/>
  <c r="J167" i="9"/>
  <c r="I167" i="9"/>
  <c r="J166" i="9"/>
  <c r="I166" i="9"/>
  <c r="J165" i="9"/>
  <c r="I165" i="9"/>
  <c r="J164" i="9"/>
  <c r="I164" i="9"/>
  <c r="J163" i="9"/>
  <c r="I163" i="9"/>
  <c r="J162" i="9"/>
  <c r="I162" i="9"/>
  <c r="J161" i="9"/>
  <c r="I161" i="9"/>
  <c r="J160" i="9"/>
  <c r="I160" i="9"/>
  <c r="J159" i="9"/>
  <c r="I159" i="9"/>
  <c r="J158" i="9"/>
  <c r="I158" i="9"/>
  <c r="J157" i="9"/>
  <c r="I157" i="9"/>
  <c r="J156" i="9"/>
  <c r="I156" i="9"/>
  <c r="J155" i="9"/>
  <c r="I155" i="9"/>
  <c r="J154" i="9"/>
  <c r="I154" i="9"/>
  <c r="J153" i="9"/>
  <c r="I153" i="9"/>
  <c r="J152" i="9"/>
  <c r="I152" i="9"/>
  <c r="J151" i="9"/>
  <c r="I151" i="9"/>
  <c r="J150" i="9"/>
  <c r="I150" i="9"/>
  <c r="J149" i="9"/>
  <c r="I149" i="9"/>
  <c r="J148" i="9"/>
  <c r="I148" i="9"/>
  <c r="J147" i="9"/>
  <c r="I147" i="9"/>
  <c r="J146" i="9"/>
  <c r="I146" i="9"/>
  <c r="J145" i="9"/>
  <c r="I145" i="9"/>
  <c r="J144" i="9"/>
  <c r="I144" i="9"/>
  <c r="J143" i="9"/>
  <c r="I143" i="9"/>
  <c r="J142" i="9"/>
  <c r="I142" i="9"/>
  <c r="J141" i="9"/>
  <c r="I141" i="9"/>
  <c r="J140" i="9"/>
  <c r="I140" i="9"/>
  <c r="J139" i="9"/>
  <c r="I139" i="9"/>
  <c r="J138" i="9"/>
  <c r="I138" i="9"/>
  <c r="J137" i="9"/>
  <c r="I137" i="9"/>
  <c r="J136" i="9"/>
  <c r="I136" i="9"/>
  <c r="J135" i="9"/>
  <c r="I135" i="9"/>
  <c r="J134" i="9"/>
  <c r="I134" i="9"/>
  <c r="J133" i="9"/>
  <c r="I133" i="9"/>
  <c r="J132" i="9"/>
  <c r="I132" i="9"/>
  <c r="J131" i="9"/>
  <c r="I131" i="9"/>
  <c r="J130" i="9"/>
  <c r="I130" i="9"/>
  <c r="J129" i="9"/>
  <c r="I129" i="9"/>
  <c r="J128" i="9"/>
  <c r="I128" i="9"/>
  <c r="J127" i="9"/>
  <c r="I127" i="9"/>
  <c r="J126" i="9"/>
  <c r="I126" i="9"/>
  <c r="J125" i="9"/>
  <c r="I125" i="9"/>
  <c r="J124" i="9"/>
  <c r="I124" i="9"/>
  <c r="J123" i="9"/>
  <c r="I123" i="9"/>
  <c r="J122" i="9"/>
  <c r="I122" i="9"/>
  <c r="J121" i="9"/>
  <c r="I121" i="9"/>
  <c r="J120" i="9"/>
  <c r="I120" i="9"/>
  <c r="J119" i="9"/>
  <c r="I119" i="9"/>
  <c r="J118" i="9"/>
  <c r="I118" i="9"/>
  <c r="J117" i="9"/>
  <c r="I117" i="9"/>
  <c r="J116" i="9"/>
  <c r="I116" i="9"/>
  <c r="J115" i="9"/>
  <c r="I115" i="9"/>
  <c r="J114" i="9"/>
  <c r="I114" i="9"/>
  <c r="J113" i="9"/>
  <c r="I113" i="9"/>
  <c r="J112" i="9"/>
  <c r="I112" i="9"/>
  <c r="J111" i="9"/>
  <c r="I111" i="9"/>
  <c r="J110" i="9"/>
  <c r="I110" i="9"/>
  <c r="J109" i="9"/>
  <c r="I109" i="9"/>
  <c r="J108" i="9"/>
  <c r="I108" i="9"/>
  <c r="J107" i="9"/>
  <c r="I107" i="9"/>
  <c r="J106" i="9"/>
  <c r="I106" i="9"/>
  <c r="J105" i="9"/>
  <c r="I105" i="9"/>
  <c r="J104" i="9"/>
  <c r="I104" i="9"/>
  <c r="J103" i="9"/>
  <c r="I103" i="9"/>
  <c r="J102" i="9"/>
  <c r="I102" i="9"/>
  <c r="J101" i="9"/>
  <c r="I101" i="9"/>
  <c r="J100" i="9"/>
  <c r="I100" i="9"/>
  <c r="J99" i="9"/>
  <c r="I99" i="9"/>
  <c r="J98" i="9"/>
  <c r="I98" i="9"/>
  <c r="J97" i="9"/>
  <c r="I97" i="9"/>
  <c r="J96" i="9"/>
  <c r="I96" i="9"/>
  <c r="J95" i="9"/>
  <c r="I95" i="9"/>
  <c r="J94" i="9"/>
  <c r="I94" i="9"/>
  <c r="J93" i="9"/>
  <c r="I93" i="9"/>
  <c r="J92" i="9"/>
  <c r="I92" i="9"/>
  <c r="J91" i="9"/>
  <c r="I91" i="9"/>
  <c r="J90" i="9"/>
  <c r="I90" i="9"/>
  <c r="J89" i="9"/>
  <c r="I89" i="9"/>
  <c r="J88" i="9"/>
  <c r="I88" i="9"/>
  <c r="J87" i="9"/>
  <c r="I87" i="9"/>
  <c r="J86" i="9"/>
  <c r="I86" i="9"/>
  <c r="J85" i="9"/>
  <c r="I85" i="9"/>
  <c r="J84" i="9"/>
  <c r="I84" i="9"/>
  <c r="J83" i="9"/>
  <c r="I83" i="9"/>
  <c r="J82" i="9"/>
  <c r="I82" i="9"/>
  <c r="J81" i="9"/>
  <c r="I81" i="9"/>
  <c r="J80" i="9"/>
  <c r="I80" i="9"/>
  <c r="J79" i="9"/>
  <c r="I79" i="9"/>
  <c r="J78" i="9"/>
  <c r="I78" i="9"/>
  <c r="J77" i="9"/>
  <c r="I77" i="9"/>
  <c r="J76" i="9"/>
  <c r="I76" i="9"/>
  <c r="J75" i="9"/>
  <c r="I75" i="9"/>
  <c r="J74" i="9"/>
  <c r="I74" i="9"/>
  <c r="J73" i="9"/>
  <c r="I73" i="9"/>
  <c r="J72" i="9"/>
  <c r="I72" i="9"/>
  <c r="J71" i="9"/>
  <c r="I71" i="9"/>
  <c r="J70" i="9"/>
  <c r="I70" i="9"/>
  <c r="J69" i="9"/>
  <c r="I69" i="9"/>
  <c r="J68" i="9"/>
  <c r="I68" i="9"/>
  <c r="J67" i="9"/>
  <c r="I67" i="9"/>
  <c r="J66" i="9"/>
  <c r="I66" i="9"/>
  <c r="J65" i="9"/>
  <c r="I65" i="9"/>
  <c r="J64" i="9"/>
  <c r="I64" i="9"/>
  <c r="J63" i="9"/>
  <c r="I63" i="9"/>
  <c r="J62" i="9"/>
  <c r="I62" i="9"/>
  <c r="J61" i="9"/>
  <c r="I61" i="9"/>
  <c r="J60" i="9"/>
  <c r="I60" i="9"/>
  <c r="J59" i="9"/>
  <c r="I59" i="9"/>
  <c r="J58" i="9"/>
  <c r="I58" i="9"/>
  <c r="J57" i="9"/>
  <c r="I57" i="9"/>
  <c r="J56" i="9"/>
  <c r="I56" i="9"/>
  <c r="J55" i="9"/>
  <c r="I55" i="9"/>
  <c r="J54" i="9"/>
  <c r="I54" i="9"/>
  <c r="J53" i="9"/>
  <c r="I53" i="9"/>
  <c r="J52" i="9"/>
  <c r="I52" i="9"/>
  <c r="J51" i="9"/>
  <c r="I51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42" i="9"/>
  <c r="I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J30" i="9"/>
  <c r="I30" i="9"/>
  <c r="J29" i="9"/>
  <c r="I29" i="9"/>
  <c r="J28" i="9"/>
  <c r="I28" i="9"/>
  <c r="J27" i="9"/>
  <c r="I27" i="9"/>
  <c r="J26" i="9"/>
  <c r="I26" i="9"/>
  <c r="J25" i="9"/>
  <c r="I25" i="9"/>
  <c r="A25" i="9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B23" i="9"/>
  <c r="H22" i="9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110" i="9" s="1"/>
  <c r="H111" i="9" s="1"/>
  <c r="H112" i="9" s="1"/>
  <c r="H113" i="9" s="1"/>
  <c r="H114" i="9" s="1"/>
  <c r="H115" i="9" s="1"/>
  <c r="H116" i="9" s="1"/>
  <c r="H117" i="9" s="1"/>
  <c r="H118" i="9" s="1"/>
  <c r="H119" i="9" s="1"/>
  <c r="H120" i="9" s="1"/>
  <c r="H121" i="9" s="1"/>
  <c r="H122" i="9" s="1"/>
  <c r="H123" i="9" s="1"/>
  <c r="H124" i="9" s="1"/>
  <c r="H125" i="9" s="1"/>
  <c r="H126" i="9" s="1"/>
  <c r="H127" i="9" s="1"/>
  <c r="H128" i="9" s="1"/>
  <c r="H129" i="9" s="1"/>
  <c r="H130" i="9" s="1"/>
  <c r="H131" i="9" s="1"/>
  <c r="H132" i="9" s="1"/>
  <c r="H133" i="9" s="1"/>
  <c r="H134" i="9" s="1"/>
  <c r="H135" i="9" s="1"/>
  <c r="H136" i="9" s="1"/>
  <c r="H137" i="9" s="1"/>
  <c r="H138" i="9" s="1"/>
  <c r="H139" i="9" s="1"/>
  <c r="H140" i="9" s="1"/>
  <c r="H141" i="9" s="1"/>
  <c r="H142" i="9" s="1"/>
  <c r="H143" i="9" s="1"/>
  <c r="H144" i="9" s="1"/>
  <c r="H145" i="9" s="1"/>
  <c r="H146" i="9" s="1"/>
  <c r="H147" i="9" s="1"/>
  <c r="H148" i="9" s="1"/>
  <c r="H149" i="9" s="1"/>
  <c r="H150" i="9" s="1"/>
  <c r="H151" i="9" s="1"/>
  <c r="H152" i="9" s="1"/>
  <c r="H153" i="9" s="1"/>
  <c r="H154" i="9" s="1"/>
  <c r="H155" i="9" s="1"/>
  <c r="H156" i="9" s="1"/>
  <c r="H157" i="9" s="1"/>
  <c r="H158" i="9" s="1"/>
  <c r="H159" i="9" s="1"/>
  <c r="H160" i="9" s="1"/>
  <c r="H161" i="9" s="1"/>
  <c r="H162" i="9" s="1"/>
  <c r="H163" i="9" s="1"/>
  <c r="H164" i="9" s="1"/>
  <c r="H165" i="9" s="1"/>
  <c r="H166" i="9" s="1"/>
  <c r="H167" i="9" s="1"/>
  <c r="H168" i="9" s="1"/>
  <c r="H169" i="9" s="1"/>
  <c r="H170" i="9" s="1"/>
  <c r="H171" i="9" s="1"/>
  <c r="H172" i="9" s="1"/>
  <c r="H173" i="9" s="1"/>
  <c r="H174" i="9" s="1"/>
  <c r="H175" i="9" s="1"/>
  <c r="H176" i="9" s="1"/>
  <c r="H177" i="9" s="1"/>
  <c r="H178" i="9" s="1"/>
  <c r="H179" i="9" s="1"/>
  <c r="H180" i="9" s="1"/>
  <c r="H181" i="9" s="1"/>
  <c r="H182" i="9" s="1"/>
  <c r="H183" i="9" s="1"/>
  <c r="H184" i="9" s="1"/>
  <c r="H185" i="9" s="1"/>
  <c r="H186" i="9" s="1"/>
  <c r="H187" i="9" s="1"/>
  <c r="H188" i="9" s="1"/>
  <c r="H189" i="9" s="1"/>
  <c r="H190" i="9" s="1"/>
  <c r="H191" i="9" s="1"/>
  <c r="H192" i="9" s="1"/>
  <c r="H193" i="9" s="1"/>
  <c r="H194" i="9" s="1"/>
  <c r="H195" i="9" s="1"/>
  <c r="H196" i="9" s="1"/>
  <c r="H197" i="9" s="1"/>
  <c r="H198" i="9" s="1"/>
  <c r="H199" i="9" s="1"/>
  <c r="H200" i="9" s="1"/>
  <c r="H201" i="9" s="1"/>
  <c r="H202" i="9" s="1"/>
  <c r="H203" i="9" s="1"/>
  <c r="H204" i="9" s="1"/>
  <c r="H205" i="9" s="1"/>
  <c r="H206" i="9" s="1"/>
  <c r="H207" i="9" s="1"/>
  <c r="H208" i="9" s="1"/>
  <c r="H209" i="9" s="1"/>
  <c r="H210" i="9" s="1"/>
  <c r="H211" i="9" s="1"/>
  <c r="H212" i="9" s="1"/>
  <c r="H213" i="9" s="1"/>
  <c r="H214" i="9" s="1"/>
  <c r="H215" i="9" s="1"/>
  <c r="H216" i="9" s="1"/>
  <c r="H217" i="9" s="1"/>
  <c r="H218" i="9" s="1"/>
  <c r="H219" i="9" s="1"/>
  <c r="H220" i="9" s="1"/>
  <c r="H221" i="9" s="1"/>
  <c r="H222" i="9" s="1"/>
  <c r="H223" i="9" s="1"/>
  <c r="H224" i="9" s="1"/>
  <c r="H225" i="9" s="1"/>
  <c r="H226" i="9" s="1"/>
  <c r="H227" i="9" s="1"/>
  <c r="H228" i="9" s="1"/>
  <c r="H229" i="9" s="1"/>
  <c r="H230" i="9" s="1"/>
  <c r="H231" i="9" s="1"/>
  <c r="H232" i="9" s="1"/>
  <c r="H233" i="9" s="1"/>
  <c r="H234" i="9" s="1"/>
  <c r="H235" i="9" s="1"/>
  <c r="H236" i="9" s="1"/>
  <c r="H237" i="9" s="1"/>
  <c r="H238" i="9" s="1"/>
  <c r="H239" i="9" s="1"/>
  <c r="H240" i="9" s="1"/>
  <c r="H241" i="9" s="1"/>
  <c r="H242" i="9" s="1"/>
  <c r="H243" i="9" s="1"/>
  <c r="H244" i="9" s="1"/>
  <c r="H245" i="9" s="1"/>
  <c r="H246" i="9" s="1"/>
  <c r="H247" i="9" s="1"/>
  <c r="H248" i="9" s="1"/>
  <c r="H249" i="9" s="1"/>
  <c r="H250" i="9" s="1"/>
  <c r="H251" i="9" s="1"/>
  <c r="H252" i="9" s="1"/>
  <c r="H253" i="9" s="1"/>
  <c r="H254" i="9" s="1"/>
  <c r="H255" i="9" s="1"/>
  <c r="H256" i="9" s="1"/>
  <c r="H257" i="9" s="1"/>
  <c r="H258" i="9" s="1"/>
  <c r="H259" i="9" s="1"/>
  <c r="H260" i="9" s="1"/>
  <c r="H261" i="9" s="1"/>
  <c r="H262" i="9" s="1"/>
  <c r="H263" i="9" s="1"/>
  <c r="H264" i="9" s="1"/>
  <c r="H265" i="9" s="1"/>
  <c r="H266" i="9" s="1"/>
  <c r="H267" i="9" s="1"/>
  <c r="H268" i="9" s="1"/>
  <c r="H269" i="9" s="1"/>
  <c r="H270" i="9" s="1"/>
  <c r="H271" i="9" s="1"/>
  <c r="H272" i="9" s="1"/>
  <c r="H273" i="9" s="1"/>
  <c r="H274" i="9" s="1"/>
  <c r="H275" i="9" s="1"/>
  <c r="H276" i="9" s="1"/>
  <c r="H277" i="9" s="1"/>
  <c r="H278" i="9" s="1"/>
  <c r="H279" i="9" s="1"/>
  <c r="H280" i="9" s="1"/>
  <c r="H281" i="9" s="1"/>
  <c r="H282" i="9" s="1"/>
  <c r="H283" i="9" s="1"/>
  <c r="H284" i="9" s="1"/>
  <c r="H285" i="9" s="1"/>
  <c r="H286" i="9" s="1"/>
  <c r="H287" i="9" s="1"/>
  <c r="H288" i="9" s="1"/>
  <c r="H289" i="9" s="1"/>
  <c r="H290" i="9" s="1"/>
  <c r="H291" i="9" s="1"/>
  <c r="H292" i="9" s="1"/>
  <c r="H293" i="9" s="1"/>
  <c r="H294" i="9" s="1"/>
  <c r="H295" i="9" s="1"/>
  <c r="H296" i="9" s="1"/>
  <c r="H297" i="9" s="1"/>
  <c r="H298" i="9" s="1"/>
  <c r="H299" i="9" s="1"/>
  <c r="H300" i="9" s="1"/>
  <c r="H301" i="9" s="1"/>
  <c r="H302" i="9" s="1"/>
  <c r="H303" i="9" s="1"/>
  <c r="H304" i="9" s="1"/>
  <c r="H305" i="9" s="1"/>
  <c r="H306" i="9" s="1"/>
  <c r="H307" i="9" s="1"/>
  <c r="H308" i="9" s="1"/>
  <c r="H309" i="9" s="1"/>
  <c r="H310" i="9" s="1"/>
  <c r="H311" i="9" s="1"/>
  <c r="H312" i="9" s="1"/>
  <c r="H313" i="9" s="1"/>
  <c r="H314" i="9" s="1"/>
  <c r="H315" i="9" s="1"/>
  <c r="H316" i="9" s="1"/>
  <c r="H317" i="9" s="1"/>
  <c r="H318" i="9" s="1"/>
  <c r="H319" i="9" s="1"/>
  <c r="H320" i="9" s="1"/>
  <c r="H321" i="9" s="1"/>
  <c r="H322" i="9" s="1"/>
  <c r="H323" i="9" s="1"/>
  <c r="H324" i="9" s="1"/>
  <c r="H325" i="9" s="1"/>
  <c r="H326" i="9" s="1"/>
  <c r="H327" i="9" s="1"/>
  <c r="H328" i="9" s="1"/>
  <c r="H329" i="9" s="1"/>
  <c r="H330" i="9" s="1"/>
  <c r="H331" i="9" s="1"/>
  <c r="H332" i="9" s="1"/>
  <c r="H333" i="9" s="1"/>
  <c r="H334" i="9" s="1"/>
  <c r="H335" i="9" s="1"/>
  <c r="H336" i="9" s="1"/>
  <c r="H337" i="9" s="1"/>
  <c r="H338" i="9" s="1"/>
  <c r="H339" i="9" s="1"/>
  <c r="H340" i="9" s="1"/>
  <c r="H341" i="9" s="1"/>
  <c r="H342" i="9" s="1"/>
  <c r="H343" i="9" s="1"/>
  <c r="H344" i="9" s="1"/>
  <c r="H345" i="9" s="1"/>
  <c r="H346" i="9" s="1"/>
  <c r="H347" i="9" s="1"/>
  <c r="H348" i="9" s="1"/>
  <c r="H349" i="9" s="1"/>
  <c r="H350" i="9" s="1"/>
  <c r="H351" i="9" s="1"/>
  <c r="H352" i="9" s="1"/>
  <c r="H353" i="9" s="1"/>
  <c r="H354" i="9" s="1"/>
  <c r="H355" i="9" s="1"/>
  <c r="H356" i="9" s="1"/>
  <c r="H357" i="9" s="1"/>
  <c r="H358" i="9" s="1"/>
  <c r="H359" i="9" s="1"/>
  <c r="H360" i="9" s="1"/>
  <c r="H361" i="9" s="1"/>
  <c r="H362" i="9" s="1"/>
  <c r="H363" i="9" s="1"/>
  <c r="H364" i="9" s="1"/>
  <c r="H365" i="9" s="1"/>
  <c r="H366" i="9" s="1"/>
  <c r="H367" i="9" s="1"/>
  <c r="H368" i="9" s="1"/>
  <c r="H369" i="9" s="1"/>
  <c r="H370" i="9" s="1"/>
  <c r="H371" i="9" s="1"/>
  <c r="H372" i="9" s="1"/>
  <c r="H373" i="9" s="1"/>
  <c r="H374" i="9" s="1"/>
  <c r="H375" i="9" s="1"/>
  <c r="H376" i="9" s="1"/>
  <c r="H377" i="9" s="1"/>
  <c r="H378" i="9" s="1"/>
  <c r="H379" i="9" s="1"/>
  <c r="H380" i="9" s="1"/>
  <c r="H381" i="9" s="1"/>
  <c r="H382" i="9" s="1"/>
  <c r="H383" i="9" s="1"/>
  <c r="R37" i="9"/>
  <c r="P36" i="9"/>
  <c r="Q36" i="9" s="1"/>
  <c r="O36" i="9"/>
  <c r="D14" i="11" l="1"/>
  <c r="I20" i="10"/>
  <c r="H8" i="10"/>
  <c r="I8" i="10" s="1"/>
  <c r="I13" i="10" s="1"/>
  <c r="G24" i="10"/>
  <c r="D24" i="10"/>
  <c r="F25" i="10" s="1"/>
  <c r="J25" i="10" s="1"/>
  <c r="J24" i="10"/>
  <c r="I23" i="11"/>
  <c r="I21" i="11"/>
  <c r="I25" i="11"/>
  <c r="I24" i="11"/>
  <c r="I20" i="11"/>
  <c r="I16" i="11"/>
  <c r="I22" i="11"/>
  <c r="I15" i="11"/>
  <c r="I19" i="11"/>
  <c r="I14" i="11"/>
  <c r="I17" i="11"/>
  <c r="I18" i="11"/>
  <c r="E27" i="10"/>
  <c r="C7" i="11"/>
  <c r="L14" i="11"/>
  <c r="E8" i="9"/>
  <c r="R38" i="9" s="1"/>
  <c r="D24" i="9"/>
  <c r="G25" i="10" l="1"/>
  <c r="D25" i="10"/>
  <c r="G23" i="9"/>
  <c r="G24" i="9" s="1"/>
  <c r="G25" i="9" s="1"/>
  <c r="E28" i="10"/>
  <c r="J14" i="11"/>
  <c r="K14" i="11" s="1"/>
  <c r="L2" i="11" s="1"/>
  <c r="L4" i="11" s="1"/>
  <c r="L6" i="11" s="1"/>
  <c r="L15" i="11"/>
  <c r="E19" i="11"/>
  <c r="E14" i="11"/>
  <c r="E23" i="11"/>
  <c r="E18" i="11"/>
  <c r="E21" i="11"/>
  <c r="E17" i="11"/>
  <c r="E20" i="11"/>
  <c r="E25" i="11"/>
  <c r="E22" i="11"/>
  <c r="E16" i="11"/>
  <c r="E24" i="11"/>
  <c r="E15" i="11"/>
  <c r="F26" i="10" l="1"/>
  <c r="D26" i="10"/>
  <c r="C24" i="9"/>
  <c r="B24" i="9" s="1"/>
  <c r="D25" i="9" s="1"/>
  <c r="C25" i="9" s="1"/>
  <c r="C14" i="11"/>
  <c r="F14" i="11" s="1"/>
  <c r="F2" i="11"/>
  <c r="F4" i="11" s="1"/>
  <c r="F6" i="11" s="1"/>
  <c r="L16" i="11"/>
  <c r="J15" i="11"/>
  <c r="K15" i="11" s="1"/>
  <c r="E29" i="10"/>
  <c r="G26" i="9"/>
  <c r="G26" i="10" l="1"/>
  <c r="J26" i="10"/>
  <c r="F27" i="10"/>
  <c r="D27" i="10"/>
  <c r="I8" i="9"/>
  <c r="E24" i="9"/>
  <c r="K24" i="9"/>
  <c r="D15" i="11"/>
  <c r="C15" i="11" s="1"/>
  <c r="F15" i="11"/>
  <c r="E30" i="10"/>
  <c r="L17" i="11"/>
  <c r="J16" i="11"/>
  <c r="K16" i="11" s="1"/>
  <c r="E25" i="9"/>
  <c r="K25" i="9"/>
  <c r="G27" i="9"/>
  <c r="B25" i="9"/>
  <c r="F28" i="10" l="1"/>
  <c r="D28" i="10"/>
  <c r="J27" i="10"/>
  <c r="G27" i="10"/>
  <c r="J8" i="9"/>
  <c r="J13" i="9" s="1"/>
  <c r="J17" i="11"/>
  <c r="K17" i="11" s="1"/>
  <c r="L18" i="11"/>
  <c r="E31" i="10"/>
  <c r="D16" i="11"/>
  <c r="C16" i="11" s="1"/>
  <c r="F16" i="11"/>
  <c r="D26" i="9"/>
  <c r="C26" i="9" s="1"/>
  <c r="B26" i="9" s="1"/>
  <c r="G28" i="9"/>
  <c r="J28" i="10" l="1"/>
  <c r="G28" i="10"/>
  <c r="D29" i="10"/>
  <c r="F29" i="10"/>
  <c r="J18" i="11"/>
  <c r="K18" i="11" s="1"/>
  <c r="L19" i="11"/>
  <c r="D17" i="11"/>
  <c r="C17" i="11" s="1"/>
  <c r="F17" i="11" s="1"/>
  <c r="E32" i="10"/>
  <c r="D27" i="9"/>
  <c r="C27" i="9" s="1"/>
  <c r="G29" i="9"/>
  <c r="K26" i="9"/>
  <c r="E26" i="9"/>
  <c r="J29" i="10" l="1"/>
  <c r="G29" i="10"/>
  <c r="F30" i="10"/>
  <c r="D30" i="10"/>
  <c r="D18" i="11"/>
  <c r="C18" i="11" s="1"/>
  <c r="F18" i="11" s="1"/>
  <c r="E33" i="10"/>
  <c r="L20" i="11"/>
  <c r="J19" i="11"/>
  <c r="K19" i="11" s="1"/>
  <c r="G30" i="9"/>
  <c r="K27" i="9"/>
  <c r="E27" i="9"/>
  <c r="B27" i="9"/>
  <c r="F31" i="10" l="1"/>
  <c r="D31" i="10"/>
  <c r="G30" i="10"/>
  <c r="J30" i="10"/>
  <c r="D19" i="11"/>
  <c r="C19" i="11" s="1"/>
  <c r="F19" i="11" s="1"/>
  <c r="L21" i="11"/>
  <c r="J20" i="11"/>
  <c r="K20" i="11" s="1"/>
  <c r="E34" i="10"/>
  <c r="D28" i="9"/>
  <c r="C28" i="9" s="1"/>
  <c r="B28" i="9" s="1"/>
  <c r="G31" i="9"/>
  <c r="G31" i="10" l="1"/>
  <c r="J31" i="10"/>
  <c r="D32" i="10"/>
  <c r="F32" i="10"/>
  <c r="D20" i="11"/>
  <c r="C20" i="11" s="1"/>
  <c r="F20" i="11" s="1"/>
  <c r="E35" i="10"/>
  <c r="J21" i="11"/>
  <c r="K21" i="11" s="1"/>
  <c r="L22" i="11"/>
  <c r="D29" i="9"/>
  <c r="C29" i="9" s="1"/>
  <c r="B29" i="9" s="1"/>
  <c r="G32" i="9"/>
  <c r="K28" i="9"/>
  <c r="E28" i="9"/>
  <c r="J32" i="10" l="1"/>
  <c r="G32" i="10"/>
  <c r="F33" i="10"/>
  <c r="D33" i="10"/>
  <c r="J22" i="11"/>
  <c r="K22" i="11" s="1"/>
  <c r="L23" i="11"/>
  <c r="E36" i="10"/>
  <c r="D21" i="11"/>
  <c r="C21" i="11" s="1"/>
  <c r="F21" i="11" s="1"/>
  <c r="D30" i="9"/>
  <c r="C30" i="9" s="1"/>
  <c r="G33" i="9"/>
  <c r="K29" i="9"/>
  <c r="E29" i="9"/>
  <c r="D34" i="10" l="1"/>
  <c r="F34" i="10"/>
  <c r="G33" i="10"/>
  <c r="J33" i="10"/>
  <c r="D22" i="11"/>
  <c r="C22" i="11" s="1"/>
  <c r="F22" i="11" s="1"/>
  <c r="E37" i="10"/>
  <c r="L24" i="11"/>
  <c r="J23" i="11"/>
  <c r="K23" i="11" s="1"/>
  <c r="G34" i="9"/>
  <c r="E30" i="9"/>
  <c r="K30" i="9"/>
  <c r="B30" i="9"/>
  <c r="F35" i="10" l="1"/>
  <c r="D35" i="10"/>
  <c r="J34" i="10"/>
  <c r="G34" i="10"/>
  <c r="D23" i="11"/>
  <c r="C23" i="11" s="1"/>
  <c r="F23" i="11" s="1"/>
  <c r="E38" i="10"/>
  <c r="L25" i="11"/>
  <c r="J25" i="11" s="1"/>
  <c r="K25" i="11" s="1"/>
  <c r="J24" i="11"/>
  <c r="K24" i="11" s="1"/>
  <c r="D31" i="9"/>
  <c r="C31" i="9" s="1"/>
  <c r="B31" i="9" s="1"/>
  <c r="G35" i="9"/>
  <c r="G35" i="10" l="1"/>
  <c r="J35" i="10"/>
  <c r="D36" i="10"/>
  <c r="F36" i="10"/>
  <c r="D24" i="11"/>
  <c r="C24" i="11" s="1"/>
  <c r="F24" i="11" s="1"/>
  <c r="E39" i="10"/>
  <c r="G36" i="9"/>
  <c r="K31" i="9"/>
  <c r="E31" i="9"/>
  <c r="D32" i="9"/>
  <c r="C32" i="9" s="1"/>
  <c r="B32" i="9" s="1"/>
  <c r="G36" i="10" l="1"/>
  <c r="J36" i="10"/>
  <c r="F37" i="10"/>
  <c r="D37" i="10"/>
  <c r="D25" i="11"/>
  <c r="C25" i="11" s="1"/>
  <c r="F25" i="11"/>
  <c r="E40" i="10"/>
  <c r="D33" i="9"/>
  <c r="C33" i="9" s="1"/>
  <c r="B33" i="9" s="1"/>
  <c r="E32" i="9"/>
  <c r="K32" i="9"/>
  <c r="G37" i="9"/>
  <c r="D38" i="10" l="1"/>
  <c r="F38" i="10"/>
  <c r="J37" i="10"/>
  <c r="G37" i="10"/>
  <c r="E41" i="10"/>
  <c r="G38" i="9"/>
  <c r="E33" i="9"/>
  <c r="K33" i="9"/>
  <c r="D34" i="9"/>
  <c r="C34" i="9" s="1"/>
  <c r="B34" i="9" s="1"/>
  <c r="J38" i="10" l="1"/>
  <c r="G38" i="10"/>
  <c r="D39" i="10"/>
  <c r="F39" i="10"/>
  <c r="E42" i="10"/>
  <c r="D35" i="9"/>
  <c r="C35" i="9" s="1"/>
  <c r="E34" i="9"/>
  <c r="K34" i="9"/>
  <c r="G39" i="9"/>
  <c r="J39" i="10" l="1"/>
  <c r="G39" i="10"/>
  <c r="D40" i="10"/>
  <c r="F40" i="10"/>
  <c r="E43" i="10"/>
  <c r="G40" i="9"/>
  <c r="E35" i="9"/>
  <c r="K35" i="9"/>
  <c r="B35" i="9"/>
  <c r="G40" i="10" l="1"/>
  <c r="J40" i="10"/>
  <c r="D41" i="10"/>
  <c r="F41" i="10"/>
  <c r="E44" i="10"/>
  <c r="G41" i="9"/>
  <c r="D36" i="9"/>
  <c r="C36" i="9" s="1"/>
  <c r="B36" i="9" s="1"/>
  <c r="G41" i="10" l="1"/>
  <c r="J41" i="10"/>
  <c r="D42" i="10"/>
  <c r="F42" i="10"/>
  <c r="E45" i="10"/>
  <c r="D37" i="9"/>
  <c r="C37" i="9" s="1"/>
  <c r="E36" i="9"/>
  <c r="K36" i="9"/>
  <c r="G42" i="9"/>
  <c r="J42" i="10" l="1"/>
  <c r="G42" i="10"/>
  <c r="F43" i="10"/>
  <c r="D43" i="10"/>
  <c r="E46" i="10"/>
  <c r="G43" i="9"/>
  <c r="E37" i="9"/>
  <c r="K37" i="9"/>
  <c r="B37" i="9"/>
  <c r="D44" i="10" l="1"/>
  <c r="F44" i="10"/>
  <c r="J43" i="10"/>
  <c r="G43" i="10"/>
  <c r="E47" i="10"/>
  <c r="D38" i="9"/>
  <c r="C38" i="9" s="1"/>
  <c r="B38" i="9" s="1"/>
  <c r="G44" i="9"/>
  <c r="J44" i="10" l="1"/>
  <c r="G44" i="10"/>
  <c r="F45" i="10"/>
  <c r="D45" i="10"/>
  <c r="E48" i="10"/>
  <c r="G45" i="9"/>
  <c r="D39" i="9"/>
  <c r="C39" i="9" s="1"/>
  <c r="B39" i="9" s="1"/>
  <c r="K38" i="9"/>
  <c r="E38" i="9"/>
  <c r="D46" i="10" l="1"/>
  <c r="F46" i="10"/>
  <c r="G45" i="10"/>
  <c r="J45" i="10"/>
  <c r="E49" i="10"/>
  <c r="D40" i="9"/>
  <c r="C40" i="9" s="1"/>
  <c r="K39" i="9"/>
  <c r="E39" i="9"/>
  <c r="G46" i="9"/>
  <c r="J46" i="10" l="1"/>
  <c r="G46" i="10"/>
  <c r="D47" i="10"/>
  <c r="F47" i="10"/>
  <c r="E50" i="10"/>
  <c r="G47" i="9"/>
  <c r="E40" i="9"/>
  <c r="K40" i="9"/>
  <c r="B40" i="9"/>
  <c r="J47" i="10" l="1"/>
  <c r="G47" i="10"/>
  <c r="F48" i="10"/>
  <c r="D48" i="10"/>
  <c r="E51" i="10"/>
  <c r="D41" i="9"/>
  <c r="C41" i="9" s="1"/>
  <c r="B41" i="9" s="1"/>
  <c r="G48" i="9"/>
  <c r="D49" i="10" l="1"/>
  <c r="F49" i="10"/>
  <c r="J48" i="10"/>
  <c r="G48" i="10"/>
  <c r="E52" i="10"/>
  <c r="G49" i="9"/>
  <c r="D42" i="9"/>
  <c r="C42" i="9" s="1"/>
  <c r="B42" i="9" s="1"/>
  <c r="K41" i="9"/>
  <c r="E41" i="9"/>
  <c r="G49" i="10" l="1"/>
  <c r="J49" i="10"/>
  <c r="F50" i="10"/>
  <c r="D50" i="10"/>
  <c r="E53" i="10"/>
  <c r="D43" i="9"/>
  <c r="C43" i="9" s="1"/>
  <c r="E42" i="9"/>
  <c r="K42" i="9"/>
  <c r="G50" i="9"/>
  <c r="D51" i="10" l="1"/>
  <c r="F51" i="10"/>
  <c r="J50" i="10"/>
  <c r="G50" i="10"/>
  <c r="E54" i="10"/>
  <c r="G51" i="9"/>
  <c r="E43" i="9"/>
  <c r="K43" i="9"/>
  <c r="B43" i="9"/>
  <c r="G51" i="10" l="1"/>
  <c r="J51" i="10"/>
  <c r="F52" i="10"/>
  <c r="D52" i="10"/>
  <c r="E55" i="10"/>
  <c r="D44" i="9"/>
  <c r="C44" i="9" s="1"/>
  <c r="B44" i="9" s="1"/>
  <c r="G52" i="9"/>
  <c r="D53" i="10" l="1"/>
  <c r="F53" i="10"/>
  <c r="G52" i="10"/>
  <c r="J52" i="10"/>
  <c r="E56" i="10"/>
  <c r="G53" i="9"/>
  <c r="D45" i="9"/>
  <c r="C45" i="9" s="1"/>
  <c r="E44" i="9"/>
  <c r="K44" i="9"/>
  <c r="J53" i="10" l="1"/>
  <c r="G53" i="10"/>
  <c r="F54" i="10"/>
  <c r="D54" i="10"/>
  <c r="E57" i="10"/>
  <c r="E45" i="9"/>
  <c r="K45" i="9"/>
  <c r="G54" i="9"/>
  <c r="B45" i="9"/>
  <c r="F55" i="10" l="1"/>
  <c r="D55" i="10"/>
  <c r="J54" i="10"/>
  <c r="G54" i="10"/>
  <c r="E58" i="10"/>
  <c r="D46" i="9"/>
  <c r="C46" i="9" s="1"/>
  <c r="G55" i="9"/>
  <c r="D56" i="10" l="1"/>
  <c r="F56" i="10"/>
  <c r="J55" i="10"/>
  <c r="G55" i="10"/>
  <c r="E59" i="10"/>
  <c r="G56" i="9"/>
  <c r="E46" i="9"/>
  <c r="K46" i="9"/>
  <c r="B46" i="9"/>
  <c r="J56" i="10" l="1"/>
  <c r="G56" i="10"/>
  <c r="D57" i="10"/>
  <c r="F57" i="10"/>
  <c r="E60" i="10"/>
  <c r="D47" i="9"/>
  <c r="C47" i="9" s="1"/>
  <c r="B47" i="9" s="1"/>
  <c r="G57" i="9"/>
  <c r="J57" i="10" l="1"/>
  <c r="G57" i="10"/>
  <c r="D58" i="10"/>
  <c r="F58" i="10"/>
  <c r="E61" i="10"/>
  <c r="G58" i="9"/>
  <c r="D48" i="9"/>
  <c r="C48" i="9" s="1"/>
  <c r="K47" i="9"/>
  <c r="E47" i="9"/>
  <c r="G58" i="10" l="1"/>
  <c r="J58" i="10"/>
  <c r="D59" i="10"/>
  <c r="F59" i="10"/>
  <c r="E62" i="10"/>
  <c r="K48" i="9"/>
  <c r="E48" i="9"/>
  <c r="B48" i="9"/>
  <c r="G59" i="9"/>
  <c r="J59" i="10" l="1"/>
  <c r="G59" i="10"/>
  <c r="D60" i="10"/>
  <c r="F60" i="10"/>
  <c r="E63" i="10"/>
  <c r="G60" i="9"/>
  <c r="D49" i="9"/>
  <c r="C49" i="9" s="1"/>
  <c r="B49" i="9" s="1"/>
  <c r="J60" i="10" l="1"/>
  <c r="G60" i="10"/>
  <c r="F61" i="10"/>
  <c r="D61" i="10"/>
  <c r="E64" i="10"/>
  <c r="D50" i="9"/>
  <c r="C50" i="9" s="1"/>
  <c r="E49" i="9"/>
  <c r="K49" i="9"/>
  <c r="G61" i="9"/>
  <c r="D62" i="10" l="1"/>
  <c r="F62" i="10"/>
  <c r="G61" i="10"/>
  <c r="J61" i="10"/>
  <c r="E65" i="10"/>
  <c r="G62" i="9"/>
  <c r="E50" i="9"/>
  <c r="K50" i="9"/>
  <c r="B50" i="9"/>
  <c r="J62" i="10" l="1"/>
  <c r="G62" i="10"/>
  <c r="D63" i="10"/>
  <c r="F63" i="10"/>
  <c r="E66" i="10"/>
  <c r="D51" i="9"/>
  <c r="C51" i="9" s="1"/>
  <c r="G63" i="9"/>
  <c r="J63" i="10" l="1"/>
  <c r="G63" i="10"/>
  <c r="D64" i="10"/>
  <c r="F64" i="10"/>
  <c r="E67" i="10"/>
  <c r="G64" i="9"/>
  <c r="K51" i="9"/>
  <c r="E51" i="9"/>
  <c r="B51" i="9"/>
  <c r="J64" i="10" l="1"/>
  <c r="G64" i="10"/>
  <c r="F65" i="10"/>
  <c r="D65" i="10"/>
  <c r="E68" i="10"/>
  <c r="D52" i="9"/>
  <c r="C52" i="9" s="1"/>
  <c r="B52" i="9" s="1"/>
  <c r="G65" i="9"/>
  <c r="D66" i="10" l="1"/>
  <c r="F66" i="10"/>
  <c r="J65" i="10"/>
  <c r="G65" i="10"/>
  <c r="E69" i="10"/>
  <c r="G66" i="9"/>
  <c r="D53" i="9"/>
  <c r="C53" i="9" s="1"/>
  <c r="B53" i="9" s="1"/>
  <c r="E52" i="9"/>
  <c r="K52" i="9"/>
  <c r="J66" i="10" l="1"/>
  <c r="G66" i="10"/>
  <c r="D67" i="10"/>
  <c r="F67" i="10"/>
  <c r="E70" i="10"/>
  <c r="D54" i="9"/>
  <c r="C54" i="9" s="1"/>
  <c r="K53" i="9"/>
  <c r="E53" i="9"/>
  <c r="G67" i="9"/>
  <c r="J67" i="10" l="1"/>
  <c r="G67" i="10"/>
  <c r="F68" i="10"/>
  <c r="D68" i="10"/>
  <c r="E71" i="10"/>
  <c r="G68" i="9"/>
  <c r="E54" i="9"/>
  <c r="K54" i="9"/>
  <c r="B54" i="9"/>
  <c r="G68" i="10" l="1"/>
  <c r="J68" i="10"/>
  <c r="D69" i="10"/>
  <c r="F69" i="10"/>
  <c r="E72" i="10"/>
  <c r="D55" i="9"/>
  <c r="C55" i="9" s="1"/>
  <c r="B55" i="9" s="1"/>
  <c r="G69" i="9"/>
  <c r="J69" i="10" l="1"/>
  <c r="G69" i="10"/>
  <c r="F70" i="10"/>
  <c r="D70" i="10"/>
  <c r="E73" i="10"/>
  <c r="G70" i="9"/>
  <c r="D56" i="9"/>
  <c r="C56" i="9" s="1"/>
  <c r="B56" i="9" s="1"/>
  <c r="K55" i="9"/>
  <c r="E55" i="9"/>
  <c r="D71" i="10" l="1"/>
  <c r="F71" i="10"/>
  <c r="J70" i="10"/>
  <c r="G70" i="10"/>
  <c r="E74" i="10"/>
  <c r="D57" i="9"/>
  <c r="C57" i="9" s="1"/>
  <c r="B57" i="9" s="1"/>
  <c r="K56" i="9"/>
  <c r="E56" i="9"/>
  <c r="G71" i="9"/>
  <c r="J71" i="10" l="1"/>
  <c r="G71" i="10"/>
  <c r="F72" i="10"/>
  <c r="D72" i="10"/>
  <c r="E75" i="10"/>
  <c r="G72" i="9"/>
  <c r="D58" i="9"/>
  <c r="C58" i="9" s="1"/>
  <c r="B58" i="9" s="1"/>
  <c r="E57" i="9"/>
  <c r="K57" i="9"/>
  <c r="D73" i="10" l="1"/>
  <c r="F73" i="10"/>
  <c r="G72" i="10"/>
  <c r="J72" i="10"/>
  <c r="E76" i="10"/>
  <c r="D59" i="9"/>
  <c r="C59" i="9" s="1"/>
  <c r="K58" i="9"/>
  <c r="E58" i="9"/>
  <c r="G73" i="9"/>
  <c r="J73" i="10" l="1"/>
  <c r="G73" i="10"/>
  <c r="D74" i="10"/>
  <c r="F74" i="10"/>
  <c r="E77" i="10"/>
  <c r="G74" i="9"/>
  <c r="K59" i="9"/>
  <c r="E59" i="9"/>
  <c r="B59" i="9"/>
  <c r="J74" i="10" l="1"/>
  <c r="G74" i="10"/>
  <c r="D75" i="10"/>
  <c r="F75" i="10"/>
  <c r="E78" i="10"/>
  <c r="D60" i="9"/>
  <c r="C60" i="9" s="1"/>
  <c r="B60" i="9" s="1"/>
  <c r="G75" i="9"/>
  <c r="G75" i="10" l="1"/>
  <c r="J75" i="10"/>
  <c r="F76" i="10"/>
  <c r="D76" i="10"/>
  <c r="E79" i="10"/>
  <c r="G76" i="9"/>
  <c r="D61" i="9"/>
  <c r="C61" i="9" s="1"/>
  <c r="B61" i="9" s="1"/>
  <c r="E60" i="9"/>
  <c r="K60" i="9"/>
  <c r="D77" i="10" l="1"/>
  <c r="F77" i="10"/>
  <c r="J76" i="10"/>
  <c r="G76" i="10"/>
  <c r="E80" i="10"/>
  <c r="D62" i="9"/>
  <c r="C62" i="9" s="1"/>
  <c r="E61" i="9"/>
  <c r="K61" i="9"/>
  <c r="G77" i="9"/>
  <c r="G77" i="10" l="1"/>
  <c r="J77" i="10"/>
  <c r="D78" i="10"/>
  <c r="F78" i="10"/>
  <c r="E81" i="10"/>
  <c r="G78" i="9"/>
  <c r="K62" i="9"/>
  <c r="E62" i="9"/>
  <c r="B62" i="9"/>
  <c r="J78" i="10" l="1"/>
  <c r="G78" i="10"/>
  <c r="D79" i="10"/>
  <c r="F79" i="10"/>
  <c r="E82" i="10"/>
  <c r="D63" i="9"/>
  <c r="C63" i="9" s="1"/>
  <c r="G79" i="9"/>
  <c r="J79" i="10" l="1"/>
  <c r="G79" i="10"/>
  <c r="F80" i="10"/>
  <c r="D80" i="10"/>
  <c r="E83" i="10"/>
  <c r="G80" i="9"/>
  <c r="E63" i="9"/>
  <c r="K63" i="9"/>
  <c r="B63" i="9"/>
  <c r="F81" i="10" l="1"/>
  <c r="D81" i="10"/>
  <c r="G80" i="10"/>
  <c r="J80" i="10"/>
  <c r="E84" i="10"/>
  <c r="D64" i="9"/>
  <c r="C64" i="9" s="1"/>
  <c r="B64" i="9" s="1"/>
  <c r="G81" i="9"/>
  <c r="F82" i="10" l="1"/>
  <c r="D82" i="10"/>
  <c r="J81" i="10"/>
  <c r="G81" i="10"/>
  <c r="E85" i="10"/>
  <c r="G82" i="9"/>
  <c r="D65" i="9"/>
  <c r="C65" i="9" s="1"/>
  <c r="K64" i="9"/>
  <c r="E64" i="9"/>
  <c r="F83" i="10" l="1"/>
  <c r="D83" i="10"/>
  <c r="G82" i="10"/>
  <c r="J82" i="10"/>
  <c r="E86" i="10"/>
  <c r="E65" i="9"/>
  <c r="K65" i="9"/>
  <c r="B65" i="9"/>
  <c r="G83" i="9"/>
  <c r="D84" i="10" l="1"/>
  <c r="F84" i="10"/>
  <c r="G83" i="10"/>
  <c r="J83" i="10"/>
  <c r="E87" i="10"/>
  <c r="G84" i="9"/>
  <c r="D66" i="9"/>
  <c r="C66" i="9" s="1"/>
  <c r="G84" i="10" l="1"/>
  <c r="J84" i="10"/>
  <c r="F85" i="10"/>
  <c r="D85" i="10"/>
  <c r="E88" i="10"/>
  <c r="E66" i="9"/>
  <c r="K66" i="9"/>
  <c r="B66" i="9"/>
  <c r="G85" i="9"/>
  <c r="D86" i="10" l="1"/>
  <c r="F86" i="10"/>
  <c r="G85" i="10"/>
  <c r="J85" i="10"/>
  <c r="E89" i="10"/>
  <c r="G86" i="9"/>
  <c r="D67" i="9"/>
  <c r="C67" i="9" s="1"/>
  <c r="B67" i="9" s="1"/>
  <c r="G86" i="10" l="1"/>
  <c r="J86" i="10"/>
  <c r="F87" i="10"/>
  <c r="D87" i="10"/>
  <c r="E90" i="10"/>
  <c r="D68" i="9"/>
  <c r="C68" i="9" s="1"/>
  <c r="B68" i="9" s="1"/>
  <c r="E67" i="9"/>
  <c r="K67" i="9"/>
  <c r="G87" i="9"/>
  <c r="F88" i="10" l="1"/>
  <c r="D88" i="10"/>
  <c r="G87" i="10"/>
  <c r="J87" i="10"/>
  <c r="E91" i="10"/>
  <c r="G88" i="9"/>
  <c r="D69" i="9"/>
  <c r="C69" i="9" s="1"/>
  <c r="K68" i="9"/>
  <c r="E68" i="9"/>
  <c r="F89" i="10" l="1"/>
  <c r="D89" i="10"/>
  <c r="J88" i="10"/>
  <c r="G88" i="10"/>
  <c r="E92" i="10"/>
  <c r="K69" i="9"/>
  <c r="E69" i="9"/>
  <c r="B69" i="9"/>
  <c r="G89" i="9"/>
  <c r="D90" i="10" l="1"/>
  <c r="F90" i="10"/>
  <c r="G89" i="10"/>
  <c r="J89" i="10"/>
  <c r="E93" i="10"/>
  <c r="G90" i="9"/>
  <c r="D70" i="9"/>
  <c r="C70" i="9" s="1"/>
  <c r="J90" i="10" l="1"/>
  <c r="G90" i="10"/>
  <c r="F91" i="10"/>
  <c r="D91" i="10"/>
  <c r="E94" i="10"/>
  <c r="E70" i="9"/>
  <c r="K70" i="9"/>
  <c r="B70" i="9"/>
  <c r="G91" i="9"/>
  <c r="D92" i="10" l="1"/>
  <c r="F92" i="10"/>
  <c r="J91" i="10"/>
  <c r="G91" i="10"/>
  <c r="E95" i="10"/>
  <c r="G92" i="9"/>
  <c r="D71" i="9"/>
  <c r="C71" i="9" s="1"/>
  <c r="B71" i="9" s="1"/>
  <c r="J92" i="10" l="1"/>
  <c r="G92" i="10"/>
  <c r="D93" i="10"/>
  <c r="F93" i="10"/>
  <c r="E96" i="10"/>
  <c r="D72" i="9"/>
  <c r="C72" i="9" s="1"/>
  <c r="E71" i="9"/>
  <c r="K71" i="9"/>
  <c r="G93" i="9"/>
  <c r="J93" i="10" l="1"/>
  <c r="G93" i="10"/>
  <c r="D94" i="10"/>
  <c r="F94" i="10"/>
  <c r="E97" i="10"/>
  <c r="G94" i="9"/>
  <c r="K72" i="9"/>
  <c r="E72" i="9"/>
  <c r="B72" i="9"/>
  <c r="J94" i="10" l="1"/>
  <c r="G94" i="10"/>
  <c r="F95" i="10"/>
  <c r="D95" i="10"/>
  <c r="E98" i="10"/>
  <c r="D73" i="9"/>
  <c r="C73" i="9" s="1"/>
  <c r="G95" i="9"/>
  <c r="F96" i="10" l="1"/>
  <c r="D96" i="10"/>
  <c r="G95" i="10"/>
  <c r="J95" i="10"/>
  <c r="E99" i="10"/>
  <c r="G96" i="9"/>
  <c r="K73" i="9"/>
  <c r="E73" i="9"/>
  <c r="B73" i="9"/>
  <c r="D97" i="10" l="1"/>
  <c r="F97" i="10"/>
  <c r="G96" i="10"/>
  <c r="J96" i="10"/>
  <c r="E100" i="10"/>
  <c r="D74" i="9"/>
  <c r="C74" i="9" s="1"/>
  <c r="B74" i="9" s="1"/>
  <c r="G97" i="9"/>
  <c r="G97" i="10" l="1"/>
  <c r="J97" i="10"/>
  <c r="F98" i="10"/>
  <c r="D98" i="10"/>
  <c r="E101" i="10"/>
  <c r="G98" i="9"/>
  <c r="D75" i="9"/>
  <c r="C75" i="9" s="1"/>
  <c r="K74" i="9"/>
  <c r="E74" i="9"/>
  <c r="F99" i="10" l="1"/>
  <c r="D99" i="10"/>
  <c r="G98" i="10"/>
  <c r="J98" i="10"/>
  <c r="E102" i="10"/>
  <c r="E75" i="9"/>
  <c r="K75" i="9"/>
  <c r="B75" i="9"/>
  <c r="G99" i="9"/>
  <c r="D100" i="10" l="1"/>
  <c r="F100" i="10"/>
  <c r="G99" i="10"/>
  <c r="J99" i="10"/>
  <c r="E103" i="10"/>
  <c r="G100" i="9"/>
  <c r="D76" i="9"/>
  <c r="C76" i="9" s="1"/>
  <c r="J100" i="10" l="1"/>
  <c r="G100" i="10"/>
  <c r="F101" i="10"/>
  <c r="D101" i="10"/>
  <c r="E104" i="10"/>
  <c r="E76" i="9"/>
  <c r="K76" i="9"/>
  <c r="B76" i="9"/>
  <c r="G101" i="9"/>
  <c r="F102" i="10" l="1"/>
  <c r="D102" i="10"/>
  <c r="J101" i="10"/>
  <c r="G101" i="10"/>
  <c r="E105" i="10"/>
  <c r="G102" i="9"/>
  <c r="D77" i="9"/>
  <c r="C77" i="9" s="1"/>
  <c r="B77" i="9" s="1"/>
  <c r="F103" i="10" l="1"/>
  <c r="D103" i="10"/>
  <c r="G102" i="10"/>
  <c r="J102" i="10"/>
  <c r="E106" i="10"/>
  <c r="D78" i="9"/>
  <c r="C78" i="9" s="1"/>
  <c r="B78" i="9" s="1"/>
  <c r="E77" i="9"/>
  <c r="K77" i="9"/>
  <c r="G103" i="9"/>
  <c r="F104" i="10" l="1"/>
  <c r="D104" i="10"/>
  <c r="G103" i="10"/>
  <c r="J103" i="10"/>
  <c r="E107" i="10"/>
  <c r="G104" i="9"/>
  <c r="D79" i="9"/>
  <c r="C79" i="9" s="1"/>
  <c r="K78" i="9"/>
  <c r="E78" i="9"/>
  <c r="F105" i="10" l="1"/>
  <c r="D105" i="10"/>
  <c r="G104" i="10"/>
  <c r="J104" i="10"/>
  <c r="E108" i="10"/>
  <c r="E79" i="9"/>
  <c r="K79" i="9"/>
  <c r="B79" i="9"/>
  <c r="G105" i="9"/>
  <c r="F106" i="10" l="1"/>
  <c r="D106" i="10"/>
  <c r="J105" i="10"/>
  <c r="G105" i="10"/>
  <c r="E109" i="10"/>
  <c r="G106" i="9"/>
  <c r="D80" i="9"/>
  <c r="C80" i="9" s="1"/>
  <c r="B80" i="9" s="1"/>
  <c r="D107" i="10" l="1"/>
  <c r="F107" i="10"/>
  <c r="J106" i="10"/>
  <c r="G106" i="10"/>
  <c r="E110" i="10"/>
  <c r="D81" i="9"/>
  <c r="C81" i="9" s="1"/>
  <c r="B81" i="9" s="1"/>
  <c r="E80" i="9"/>
  <c r="K80" i="9"/>
  <c r="G107" i="9"/>
  <c r="J107" i="10" l="1"/>
  <c r="G107" i="10"/>
  <c r="F108" i="10"/>
  <c r="D108" i="10"/>
  <c r="E111" i="10"/>
  <c r="G108" i="9"/>
  <c r="D82" i="9"/>
  <c r="C82" i="9" s="1"/>
  <c r="K81" i="9"/>
  <c r="E81" i="9"/>
  <c r="F109" i="10" l="1"/>
  <c r="D109" i="10"/>
  <c r="G108" i="10"/>
  <c r="J108" i="10"/>
  <c r="E112" i="10"/>
  <c r="E82" i="9"/>
  <c r="K82" i="9"/>
  <c r="B82" i="9"/>
  <c r="G109" i="9"/>
  <c r="D110" i="10" l="1"/>
  <c r="F110" i="10"/>
  <c r="J109" i="10"/>
  <c r="G109" i="10"/>
  <c r="E113" i="10"/>
  <c r="G110" i="9"/>
  <c r="D83" i="9"/>
  <c r="C83" i="9" s="1"/>
  <c r="B83" i="9" s="1"/>
  <c r="J110" i="10" l="1"/>
  <c r="G110" i="10"/>
  <c r="D111" i="10"/>
  <c r="F111" i="10"/>
  <c r="E114" i="10"/>
  <c r="D84" i="9"/>
  <c r="C84" i="9" s="1"/>
  <c r="K83" i="9"/>
  <c r="E83" i="9"/>
  <c r="G111" i="9"/>
  <c r="G111" i="10" l="1"/>
  <c r="J111" i="10"/>
  <c r="D112" i="10"/>
  <c r="F112" i="10"/>
  <c r="E115" i="10"/>
  <c r="G112" i="9"/>
  <c r="K84" i="9"/>
  <c r="E84" i="9"/>
  <c r="B84" i="9"/>
  <c r="J112" i="10" l="1"/>
  <c r="G112" i="10"/>
  <c r="D113" i="10"/>
  <c r="F113" i="10"/>
  <c r="E116" i="10"/>
  <c r="D85" i="9"/>
  <c r="C85" i="9" s="1"/>
  <c r="G113" i="9"/>
  <c r="G113" i="10" l="1"/>
  <c r="J113" i="10"/>
  <c r="D114" i="10"/>
  <c r="F114" i="10"/>
  <c r="E117" i="10"/>
  <c r="G114" i="9"/>
  <c r="E85" i="9"/>
  <c r="K85" i="9"/>
  <c r="B85" i="9"/>
  <c r="J114" i="10" l="1"/>
  <c r="G114" i="10"/>
  <c r="F115" i="10"/>
  <c r="D115" i="10"/>
  <c r="E118" i="10"/>
  <c r="D86" i="9"/>
  <c r="C86" i="9" s="1"/>
  <c r="B86" i="9" s="1"/>
  <c r="G115" i="9"/>
  <c r="D116" i="10" l="1"/>
  <c r="F116" i="10"/>
  <c r="J115" i="10"/>
  <c r="G115" i="10"/>
  <c r="E119" i="10"/>
  <c r="G116" i="9"/>
  <c r="D87" i="9"/>
  <c r="C87" i="9" s="1"/>
  <c r="B87" i="9" s="1"/>
  <c r="K86" i="9"/>
  <c r="E86" i="9"/>
  <c r="G116" i="10" l="1"/>
  <c r="J116" i="10"/>
  <c r="F117" i="10"/>
  <c r="D117" i="10"/>
  <c r="E120" i="10"/>
  <c r="D88" i="9"/>
  <c r="C88" i="9" s="1"/>
  <c r="B88" i="9" s="1"/>
  <c r="K87" i="9"/>
  <c r="E87" i="9"/>
  <c r="G117" i="9"/>
  <c r="F118" i="10" l="1"/>
  <c r="D118" i="10"/>
  <c r="G117" i="10"/>
  <c r="J117" i="10"/>
  <c r="E121" i="10"/>
  <c r="G118" i="9"/>
  <c r="D89" i="9"/>
  <c r="C89" i="9" s="1"/>
  <c r="B89" i="9" s="1"/>
  <c r="E88" i="9"/>
  <c r="K88" i="9"/>
  <c r="D119" i="10" l="1"/>
  <c r="F119" i="10"/>
  <c r="J118" i="10"/>
  <c r="G118" i="10"/>
  <c r="E122" i="10"/>
  <c r="D90" i="9"/>
  <c r="C90" i="9" s="1"/>
  <c r="B90" i="9" s="1"/>
  <c r="E89" i="9"/>
  <c r="K89" i="9"/>
  <c r="G119" i="9"/>
  <c r="J119" i="10" l="1"/>
  <c r="G119" i="10"/>
  <c r="D120" i="10"/>
  <c r="F120" i="10"/>
  <c r="E123" i="10"/>
  <c r="G120" i="9"/>
  <c r="D91" i="9"/>
  <c r="C91" i="9" s="1"/>
  <c r="E90" i="9"/>
  <c r="K90" i="9"/>
  <c r="J120" i="10" l="1"/>
  <c r="G120" i="10"/>
  <c r="D121" i="10"/>
  <c r="F121" i="10"/>
  <c r="E124" i="10"/>
  <c r="K91" i="9"/>
  <c r="E91" i="9"/>
  <c r="B91" i="9"/>
  <c r="G121" i="9"/>
  <c r="G121" i="10" l="1"/>
  <c r="J121" i="10"/>
  <c r="D122" i="10"/>
  <c r="F122" i="10"/>
  <c r="E125" i="10"/>
  <c r="G122" i="9"/>
  <c r="D92" i="9"/>
  <c r="C92" i="9" s="1"/>
  <c r="B92" i="9" s="1"/>
  <c r="G122" i="10" l="1"/>
  <c r="J122" i="10"/>
  <c r="D123" i="10"/>
  <c r="F123" i="10"/>
  <c r="E126" i="10"/>
  <c r="D93" i="9"/>
  <c r="C93" i="9" s="1"/>
  <c r="K92" i="9"/>
  <c r="E92" i="9"/>
  <c r="G123" i="9"/>
  <c r="G123" i="10" l="1"/>
  <c r="J123" i="10"/>
  <c r="D124" i="10"/>
  <c r="F124" i="10"/>
  <c r="E127" i="10"/>
  <c r="G124" i="9"/>
  <c r="K93" i="9"/>
  <c r="E93" i="9"/>
  <c r="B93" i="9"/>
  <c r="J124" i="10" l="1"/>
  <c r="G124" i="10"/>
  <c r="D125" i="10"/>
  <c r="F125" i="10"/>
  <c r="E128" i="10"/>
  <c r="D94" i="9"/>
  <c r="C94" i="9" s="1"/>
  <c r="B94" i="9" s="1"/>
  <c r="G125" i="9"/>
  <c r="J125" i="10" l="1"/>
  <c r="G125" i="10"/>
  <c r="F126" i="10"/>
  <c r="D126" i="10"/>
  <c r="E129" i="10"/>
  <c r="G126" i="9"/>
  <c r="D95" i="9"/>
  <c r="C95" i="9" s="1"/>
  <c r="B95" i="9" s="1"/>
  <c r="K94" i="9"/>
  <c r="E94" i="9"/>
  <c r="D127" i="10" l="1"/>
  <c r="F127" i="10"/>
  <c r="G126" i="10"/>
  <c r="J126" i="10"/>
  <c r="E130" i="10"/>
  <c r="D96" i="9"/>
  <c r="C96" i="9" s="1"/>
  <c r="B96" i="9" s="1"/>
  <c r="E95" i="9"/>
  <c r="K95" i="9"/>
  <c r="G127" i="9"/>
  <c r="G127" i="10" l="1"/>
  <c r="J127" i="10"/>
  <c r="D128" i="10"/>
  <c r="F128" i="10"/>
  <c r="E131" i="10"/>
  <c r="G128" i="9"/>
  <c r="D97" i="9"/>
  <c r="C97" i="9" s="1"/>
  <c r="B97" i="9" s="1"/>
  <c r="E96" i="9"/>
  <c r="K96" i="9"/>
  <c r="G128" i="10" l="1"/>
  <c r="J128" i="10"/>
  <c r="D129" i="10"/>
  <c r="F129" i="10"/>
  <c r="E132" i="10"/>
  <c r="D98" i="9"/>
  <c r="C98" i="9" s="1"/>
  <c r="B98" i="9" s="1"/>
  <c r="E97" i="9"/>
  <c r="K97" i="9"/>
  <c r="G129" i="9"/>
  <c r="G129" i="10" l="1"/>
  <c r="J129" i="10"/>
  <c r="D130" i="10"/>
  <c r="F130" i="10"/>
  <c r="E133" i="10"/>
  <c r="G130" i="9"/>
  <c r="D99" i="9"/>
  <c r="C99" i="9" s="1"/>
  <c r="E98" i="9"/>
  <c r="K98" i="9"/>
  <c r="G130" i="10" l="1"/>
  <c r="J130" i="10"/>
  <c r="F131" i="10"/>
  <c r="D131" i="10"/>
  <c r="E134" i="10"/>
  <c r="K99" i="9"/>
  <c r="E99" i="9"/>
  <c r="B99" i="9"/>
  <c r="G131" i="9"/>
  <c r="F132" i="10" l="1"/>
  <c r="D132" i="10"/>
  <c r="J131" i="10"/>
  <c r="G131" i="10"/>
  <c r="E135" i="10"/>
  <c r="G132" i="9"/>
  <c r="D100" i="9"/>
  <c r="C100" i="9" s="1"/>
  <c r="B100" i="9" s="1"/>
  <c r="D133" i="10" l="1"/>
  <c r="F133" i="10"/>
  <c r="J132" i="10"/>
  <c r="G132" i="10"/>
  <c r="E136" i="10"/>
  <c r="D101" i="9"/>
  <c r="C101" i="9" s="1"/>
  <c r="B101" i="9" s="1"/>
  <c r="K100" i="9"/>
  <c r="E100" i="9"/>
  <c r="G133" i="9"/>
  <c r="G133" i="10" l="1"/>
  <c r="J133" i="10"/>
  <c r="F134" i="10"/>
  <c r="D134" i="10"/>
  <c r="E137" i="10"/>
  <c r="G134" i="9"/>
  <c r="D102" i="9"/>
  <c r="C102" i="9" s="1"/>
  <c r="B102" i="9" s="1"/>
  <c r="E101" i="9"/>
  <c r="K101" i="9"/>
  <c r="D135" i="10" l="1"/>
  <c r="F135" i="10"/>
  <c r="G134" i="10"/>
  <c r="J134" i="10"/>
  <c r="E138" i="10"/>
  <c r="D103" i="9"/>
  <c r="C103" i="9" s="1"/>
  <c r="K102" i="9"/>
  <c r="E102" i="9"/>
  <c r="G135" i="9"/>
  <c r="J135" i="10" l="1"/>
  <c r="G135" i="10"/>
  <c r="F136" i="10"/>
  <c r="D136" i="10"/>
  <c r="E139" i="10"/>
  <c r="G136" i="9"/>
  <c r="E103" i="9"/>
  <c r="K103" i="9"/>
  <c r="B103" i="9"/>
  <c r="J136" i="10" l="1"/>
  <c r="G136" i="10"/>
  <c r="F137" i="10"/>
  <c r="D137" i="10"/>
  <c r="E140" i="10"/>
  <c r="D104" i="9"/>
  <c r="C104" i="9" s="1"/>
  <c r="B104" i="9" s="1"/>
  <c r="G137" i="9"/>
  <c r="D138" i="10" l="1"/>
  <c r="F138" i="10"/>
  <c r="G137" i="10"/>
  <c r="J137" i="10"/>
  <c r="E141" i="10"/>
  <c r="G138" i="9"/>
  <c r="D105" i="9"/>
  <c r="C105" i="9" s="1"/>
  <c r="B105" i="9" s="1"/>
  <c r="K104" i="9"/>
  <c r="E104" i="9"/>
  <c r="J138" i="10" l="1"/>
  <c r="G138" i="10"/>
  <c r="D139" i="10"/>
  <c r="F139" i="10"/>
  <c r="E142" i="10"/>
  <c r="D106" i="9"/>
  <c r="C106" i="9" s="1"/>
  <c r="B106" i="9" s="1"/>
  <c r="K105" i="9"/>
  <c r="E105" i="9"/>
  <c r="G139" i="9"/>
  <c r="J139" i="10" l="1"/>
  <c r="G139" i="10"/>
  <c r="D140" i="10"/>
  <c r="F140" i="10"/>
  <c r="E143" i="10"/>
  <c r="G140" i="9"/>
  <c r="D107" i="9"/>
  <c r="C107" i="9" s="1"/>
  <c r="K106" i="9"/>
  <c r="E106" i="9"/>
  <c r="F141" i="10" l="1"/>
  <c r="D141" i="10"/>
  <c r="G140" i="10"/>
  <c r="J140" i="10"/>
  <c r="E144" i="10"/>
  <c r="K107" i="9"/>
  <c r="E107" i="9"/>
  <c r="B107" i="9"/>
  <c r="G141" i="9"/>
  <c r="D142" i="10" l="1"/>
  <c r="F142" i="10"/>
  <c r="J141" i="10"/>
  <c r="G141" i="10"/>
  <c r="E145" i="10"/>
  <c r="G142" i="9"/>
  <c r="D108" i="9"/>
  <c r="C108" i="9" s="1"/>
  <c r="J142" i="10" l="1"/>
  <c r="G142" i="10"/>
  <c r="D143" i="10"/>
  <c r="F143" i="10"/>
  <c r="E146" i="10"/>
  <c r="E108" i="9"/>
  <c r="K108" i="9"/>
  <c r="B108" i="9"/>
  <c r="G143" i="9"/>
  <c r="G143" i="10" l="1"/>
  <c r="G144" i="10" s="1"/>
  <c r="J143" i="10"/>
  <c r="D144" i="10"/>
  <c r="F144" i="10"/>
  <c r="J144" i="10" s="1"/>
  <c r="E147" i="10"/>
  <c r="G144" i="9"/>
  <c r="D109" i="9"/>
  <c r="C109" i="9" s="1"/>
  <c r="F145" i="10" l="1"/>
  <c r="J145" i="10" s="1"/>
  <c r="D145" i="10"/>
  <c r="E148" i="10"/>
  <c r="E109" i="9"/>
  <c r="K109" i="9"/>
  <c r="B109" i="9"/>
  <c r="G145" i="9"/>
  <c r="F146" i="10" l="1"/>
  <c r="J146" i="10" s="1"/>
  <c r="D146" i="10"/>
  <c r="E149" i="10"/>
  <c r="G146" i="9"/>
  <c r="D110" i="9"/>
  <c r="C110" i="9" s="1"/>
  <c r="B110" i="9" s="1"/>
  <c r="D147" i="10" l="1"/>
  <c r="F147" i="10"/>
  <c r="J147" i="10" s="1"/>
  <c r="E150" i="10"/>
  <c r="D111" i="9"/>
  <c r="C111" i="9" s="1"/>
  <c r="B111" i="9" s="1"/>
  <c r="E110" i="9"/>
  <c r="K110" i="9"/>
  <c r="G147" i="9"/>
  <c r="F148" i="10" l="1"/>
  <c r="J148" i="10" s="1"/>
  <c r="D148" i="10"/>
  <c r="E151" i="10"/>
  <c r="G148" i="9"/>
  <c r="D112" i="9"/>
  <c r="C112" i="9" s="1"/>
  <c r="B112" i="9" s="1"/>
  <c r="E111" i="9"/>
  <c r="K111" i="9"/>
  <c r="D149" i="10" l="1"/>
  <c r="F149" i="10"/>
  <c r="J149" i="10" s="1"/>
  <c r="E152" i="10"/>
  <c r="D113" i="9"/>
  <c r="C113" i="9" s="1"/>
  <c r="B113" i="9" s="1"/>
  <c r="E112" i="9"/>
  <c r="K112" i="9"/>
  <c r="G149" i="9"/>
  <c r="F150" i="10" l="1"/>
  <c r="J150" i="10" s="1"/>
  <c r="D150" i="10"/>
  <c r="E153" i="10"/>
  <c r="G150" i="9"/>
  <c r="D114" i="9"/>
  <c r="C114" i="9" s="1"/>
  <c r="K113" i="9"/>
  <c r="E113" i="9"/>
  <c r="D151" i="10" l="1"/>
  <c r="F151" i="10"/>
  <c r="J151" i="10" s="1"/>
  <c r="E154" i="10"/>
  <c r="K114" i="9"/>
  <c r="E114" i="9"/>
  <c r="B114" i="9"/>
  <c r="G151" i="9"/>
  <c r="D152" i="10" l="1"/>
  <c r="F152" i="10"/>
  <c r="J152" i="10" s="1"/>
  <c r="E155" i="10"/>
  <c r="G152" i="9"/>
  <c r="D115" i="9"/>
  <c r="C115" i="9" s="1"/>
  <c r="B115" i="9" s="1"/>
  <c r="F153" i="10" l="1"/>
  <c r="J153" i="10" s="1"/>
  <c r="D153" i="10"/>
  <c r="E156" i="10"/>
  <c r="D116" i="9"/>
  <c r="C116" i="9" s="1"/>
  <c r="E115" i="9"/>
  <c r="K115" i="9"/>
  <c r="G153" i="9"/>
  <c r="D154" i="10" l="1"/>
  <c r="F154" i="10"/>
  <c r="J154" i="10" s="1"/>
  <c r="E157" i="10"/>
  <c r="G154" i="9"/>
  <c r="E116" i="9"/>
  <c r="K116" i="9"/>
  <c r="B116" i="9"/>
  <c r="D155" i="10" l="1"/>
  <c r="F155" i="10"/>
  <c r="J155" i="10" s="1"/>
  <c r="E158" i="10"/>
  <c r="D117" i="9"/>
  <c r="C117" i="9" s="1"/>
  <c r="B117" i="9" s="1"/>
  <c r="G155" i="9"/>
  <c r="F156" i="10" l="1"/>
  <c r="J156" i="10" s="1"/>
  <c r="D156" i="10"/>
  <c r="E159" i="10"/>
  <c r="G156" i="9"/>
  <c r="D118" i="9"/>
  <c r="C118" i="9" s="1"/>
  <c r="B118" i="9" s="1"/>
  <c r="E117" i="9"/>
  <c r="K117" i="9"/>
  <c r="D157" i="10" l="1"/>
  <c r="F157" i="10"/>
  <c r="J157" i="10" s="1"/>
  <c r="E160" i="10"/>
  <c r="D119" i="9"/>
  <c r="C119" i="9" s="1"/>
  <c r="B119" i="9" s="1"/>
  <c r="E118" i="9"/>
  <c r="K118" i="9"/>
  <c r="G157" i="9"/>
  <c r="D158" i="10" l="1"/>
  <c r="F158" i="10"/>
  <c r="J158" i="10" s="1"/>
  <c r="E161" i="10"/>
  <c r="G158" i="9"/>
  <c r="D120" i="9"/>
  <c r="C120" i="9" s="1"/>
  <c r="K119" i="9"/>
  <c r="E119" i="9"/>
  <c r="D159" i="10" l="1"/>
  <c r="F159" i="10"/>
  <c r="J159" i="10" s="1"/>
  <c r="E162" i="10"/>
  <c r="E120" i="9"/>
  <c r="K120" i="9"/>
  <c r="B120" i="9"/>
  <c r="G159" i="9"/>
  <c r="D160" i="10" l="1"/>
  <c r="F160" i="10"/>
  <c r="J160" i="10" s="1"/>
  <c r="E163" i="10"/>
  <c r="G160" i="9"/>
  <c r="D121" i="9"/>
  <c r="C121" i="9" s="1"/>
  <c r="D161" i="10" l="1"/>
  <c r="F161" i="10"/>
  <c r="J161" i="10" s="1"/>
  <c r="E164" i="10"/>
  <c r="K121" i="9"/>
  <c r="E121" i="9"/>
  <c r="B121" i="9"/>
  <c r="G161" i="9"/>
  <c r="F162" i="10" l="1"/>
  <c r="J162" i="10" s="1"/>
  <c r="D162" i="10"/>
  <c r="E165" i="10"/>
  <c r="G162" i="9"/>
  <c r="D122" i="9"/>
  <c r="C122" i="9" s="1"/>
  <c r="D163" i="10" l="1"/>
  <c r="F163" i="10"/>
  <c r="J163" i="10" s="1"/>
  <c r="E166" i="10"/>
  <c r="E122" i="9"/>
  <c r="K122" i="9"/>
  <c r="B122" i="9"/>
  <c r="G163" i="9"/>
  <c r="D164" i="10" l="1"/>
  <c r="F164" i="10"/>
  <c r="J164" i="10" s="1"/>
  <c r="E167" i="10"/>
  <c r="G164" i="9"/>
  <c r="D123" i="9"/>
  <c r="C123" i="9" s="1"/>
  <c r="F165" i="10" l="1"/>
  <c r="J165" i="10" s="1"/>
  <c r="D165" i="10"/>
  <c r="E168" i="10"/>
  <c r="K123" i="9"/>
  <c r="E123" i="9"/>
  <c r="B123" i="9"/>
  <c r="G165" i="9"/>
  <c r="D166" i="10" l="1"/>
  <c r="F166" i="10"/>
  <c r="J166" i="10" s="1"/>
  <c r="E169" i="10"/>
  <c r="G166" i="9"/>
  <c r="D124" i="9"/>
  <c r="C124" i="9" s="1"/>
  <c r="B124" i="9" s="1"/>
  <c r="F167" i="10" l="1"/>
  <c r="J167" i="10" s="1"/>
  <c r="D167" i="10"/>
  <c r="E170" i="10"/>
  <c r="D125" i="9"/>
  <c r="C125" i="9" s="1"/>
  <c r="B125" i="9" s="1"/>
  <c r="K124" i="9"/>
  <c r="E124" i="9"/>
  <c r="G167" i="9"/>
  <c r="F168" i="10" l="1"/>
  <c r="J168" i="10" s="1"/>
  <c r="D168" i="10"/>
  <c r="E171" i="10"/>
  <c r="G168" i="9"/>
  <c r="D126" i="9"/>
  <c r="C126" i="9" s="1"/>
  <c r="K125" i="9"/>
  <c r="E125" i="9"/>
  <c r="D169" i="10" l="1"/>
  <c r="F169" i="10"/>
  <c r="J169" i="10" s="1"/>
  <c r="E172" i="10"/>
  <c r="K126" i="9"/>
  <c r="E126" i="9"/>
  <c r="B126" i="9"/>
  <c r="G169" i="9"/>
  <c r="D170" i="10" l="1"/>
  <c r="F170" i="10"/>
  <c r="J170" i="10" s="1"/>
  <c r="E173" i="10"/>
  <c r="G170" i="9"/>
  <c r="D127" i="9"/>
  <c r="C127" i="9" s="1"/>
  <c r="B127" i="9" s="1"/>
  <c r="D171" i="10" l="1"/>
  <c r="F171" i="10"/>
  <c r="J171" i="10" s="1"/>
  <c r="E174" i="10"/>
  <c r="D128" i="9"/>
  <c r="C128" i="9" s="1"/>
  <c r="B128" i="9" s="1"/>
  <c r="K127" i="9"/>
  <c r="E127" i="9"/>
  <c r="G171" i="9"/>
  <c r="F172" i="10" l="1"/>
  <c r="J172" i="10" s="1"/>
  <c r="D172" i="10"/>
  <c r="E175" i="10"/>
  <c r="G172" i="9"/>
  <c r="D129" i="9"/>
  <c r="C129" i="9" s="1"/>
  <c r="E128" i="9"/>
  <c r="K128" i="9"/>
  <c r="D173" i="10" l="1"/>
  <c r="F173" i="10"/>
  <c r="J173" i="10" s="1"/>
  <c r="E176" i="10"/>
  <c r="E129" i="9"/>
  <c r="K129" i="9"/>
  <c r="B129" i="9"/>
  <c r="G173" i="9"/>
  <c r="F174" i="10" l="1"/>
  <c r="J174" i="10" s="1"/>
  <c r="D174" i="10"/>
  <c r="E177" i="10"/>
  <c r="G174" i="9"/>
  <c r="D130" i="9"/>
  <c r="C130" i="9" s="1"/>
  <c r="D175" i="10" l="1"/>
  <c r="F175" i="10"/>
  <c r="J175" i="10" s="1"/>
  <c r="E178" i="10"/>
  <c r="K130" i="9"/>
  <c r="E130" i="9"/>
  <c r="B130" i="9"/>
  <c r="G175" i="9"/>
  <c r="D176" i="10" l="1"/>
  <c r="F176" i="10"/>
  <c r="J176" i="10" s="1"/>
  <c r="E179" i="10"/>
  <c r="G176" i="9"/>
  <c r="D131" i="9"/>
  <c r="C131" i="9" s="1"/>
  <c r="D177" i="10" l="1"/>
  <c r="F177" i="10"/>
  <c r="J177" i="10" s="1"/>
  <c r="E180" i="10"/>
  <c r="K131" i="9"/>
  <c r="E131" i="9"/>
  <c r="B131" i="9"/>
  <c r="G177" i="9"/>
  <c r="F178" i="10" l="1"/>
  <c r="J178" i="10" s="1"/>
  <c r="D178" i="10"/>
  <c r="E181" i="10"/>
  <c r="G178" i="9"/>
  <c r="D132" i="9"/>
  <c r="C132" i="9" s="1"/>
  <c r="F179" i="10" l="1"/>
  <c r="J179" i="10" s="1"/>
  <c r="D179" i="10"/>
  <c r="E182" i="10"/>
  <c r="E132" i="9"/>
  <c r="K132" i="9"/>
  <c r="B132" i="9"/>
  <c r="G179" i="9"/>
  <c r="D180" i="10" l="1"/>
  <c r="F180" i="10"/>
  <c r="J180" i="10" s="1"/>
  <c r="E183" i="10"/>
  <c r="G180" i="9"/>
  <c r="D133" i="9"/>
  <c r="C133" i="9" s="1"/>
  <c r="B133" i="9" s="1"/>
  <c r="D181" i="10" l="1"/>
  <c r="F181" i="10"/>
  <c r="J181" i="10" s="1"/>
  <c r="E184" i="10"/>
  <c r="D134" i="9"/>
  <c r="C134" i="9" s="1"/>
  <c r="K133" i="9"/>
  <c r="E133" i="9"/>
  <c r="G181" i="9"/>
  <c r="F182" i="10" l="1"/>
  <c r="J182" i="10" s="1"/>
  <c r="D182" i="10"/>
  <c r="E185" i="10"/>
  <c r="G182" i="9"/>
  <c r="E134" i="9"/>
  <c r="K134" i="9"/>
  <c r="B134" i="9"/>
  <c r="D183" i="10" l="1"/>
  <c r="F183" i="10"/>
  <c r="J183" i="10" s="1"/>
  <c r="E186" i="10"/>
  <c r="D135" i="9"/>
  <c r="C135" i="9" s="1"/>
  <c r="B135" i="9" s="1"/>
  <c r="G183" i="9"/>
  <c r="D184" i="10" l="1"/>
  <c r="F184" i="10"/>
  <c r="J184" i="10" s="1"/>
  <c r="E187" i="10"/>
  <c r="G184" i="9"/>
  <c r="D136" i="9"/>
  <c r="C136" i="9" s="1"/>
  <c r="K135" i="9"/>
  <c r="E135" i="9"/>
  <c r="F185" i="10" l="1"/>
  <c r="J185" i="10" s="1"/>
  <c r="D185" i="10"/>
  <c r="E188" i="10"/>
  <c r="E136" i="9"/>
  <c r="K136" i="9"/>
  <c r="B136" i="9"/>
  <c r="G185" i="9"/>
  <c r="D186" i="10" l="1"/>
  <c r="F186" i="10"/>
  <c r="J186" i="10" s="1"/>
  <c r="E189" i="10"/>
  <c r="G186" i="9"/>
  <c r="D137" i="9"/>
  <c r="C137" i="9" s="1"/>
  <c r="B137" i="9" s="1"/>
  <c r="D187" i="10" l="1"/>
  <c r="F187" i="10"/>
  <c r="J187" i="10" s="1"/>
  <c r="E190" i="10"/>
  <c r="D138" i="9"/>
  <c r="C138" i="9" s="1"/>
  <c r="B138" i="9" s="1"/>
  <c r="K137" i="9"/>
  <c r="E137" i="9"/>
  <c r="G187" i="9"/>
  <c r="F188" i="10" l="1"/>
  <c r="J188" i="10" s="1"/>
  <c r="D188" i="10"/>
  <c r="E191" i="10"/>
  <c r="G188" i="9"/>
  <c r="D139" i="9"/>
  <c r="C139" i="9" s="1"/>
  <c r="B139" i="9" s="1"/>
  <c r="K138" i="9"/>
  <c r="E138" i="9"/>
  <c r="D189" i="10" l="1"/>
  <c r="F189" i="10"/>
  <c r="J189" i="10" s="1"/>
  <c r="E192" i="10"/>
  <c r="D140" i="9"/>
  <c r="C140" i="9" s="1"/>
  <c r="E139" i="9"/>
  <c r="K139" i="9"/>
  <c r="G189" i="9"/>
  <c r="D190" i="10" l="1"/>
  <c r="F190" i="10"/>
  <c r="J190" i="10" s="1"/>
  <c r="E193" i="10"/>
  <c r="G190" i="9"/>
  <c r="K140" i="9"/>
  <c r="E140" i="9"/>
  <c r="B140" i="9"/>
  <c r="F191" i="10" l="1"/>
  <c r="J191" i="10" s="1"/>
  <c r="D191" i="10"/>
  <c r="E194" i="10"/>
  <c r="D141" i="9"/>
  <c r="C141" i="9" s="1"/>
  <c r="B141" i="9" s="1"/>
  <c r="G191" i="9"/>
  <c r="F192" i="10" l="1"/>
  <c r="J192" i="10" s="1"/>
  <c r="D192" i="10"/>
  <c r="E195" i="10"/>
  <c r="G192" i="9"/>
  <c r="D142" i="9"/>
  <c r="C142" i="9" s="1"/>
  <c r="K141" i="9"/>
  <c r="E141" i="9"/>
  <c r="F193" i="10" l="1"/>
  <c r="J193" i="10" s="1"/>
  <c r="D193" i="10"/>
  <c r="E196" i="10"/>
  <c r="K142" i="9"/>
  <c r="E142" i="9"/>
  <c r="B142" i="9"/>
  <c r="G193" i="9"/>
  <c r="D194" i="10" l="1"/>
  <c r="F194" i="10"/>
  <c r="J194" i="10" s="1"/>
  <c r="E197" i="10"/>
  <c r="G194" i="9"/>
  <c r="D143" i="9"/>
  <c r="C143" i="9" s="1"/>
  <c r="F195" i="10" l="1"/>
  <c r="J195" i="10" s="1"/>
  <c r="D195" i="10"/>
  <c r="E198" i="10"/>
  <c r="K143" i="9"/>
  <c r="E143" i="9"/>
  <c r="B143" i="9"/>
  <c r="G195" i="9"/>
  <c r="D196" i="10" l="1"/>
  <c r="F196" i="10"/>
  <c r="J196" i="10" s="1"/>
  <c r="E199" i="10"/>
  <c r="G196" i="9"/>
  <c r="D144" i="9"/>
  <c r="C144" i="9" s="1"/>
  <c r="F197" i="10" l="1"/>
  <c r="J197" i="10" s="1"/>
  <c r="D197" i="10"/>
  <c r="E200" i="10"/>
  <c r="E144" i="9"/>
  <c r="K144" i="9"/>
  <c r="B144" i="9"/>
  <c r="G197" i="9"/>
  <c r="F198" i="10" l="1"/>
  <c r="J198" i="10" s="1"/>
  <c r="D198" i="10"/>
  <c r="E201" i="10"/>
  <c r="G198" i="9"/>
  <c r="D145" i="9"/>
  <c r="C145" i="9" s="1"/>
  <c r="B145" i="9" s="1"/>
  <c r="F199" i="10" l="1"/>
  <c r="J199" i="10" s="1"/>
  <c r="D199" i="10"/>
  <c r="E202" i="10"/>
  <c r="D146" i="9"/>
  <c r="C146" i="9" s="1"/>
  <c r="B146" i="9" s="1"/>
  <c r="G199" i="9"/>
  <c r="E145" i="9"/>
  <c r="K145" i="9"/>
  <c r="F200" i="10" l="1"/>
  <c r="J200" i="10" s="1"/>
  <c r="D200" i="10"/>
  <c r="E203" i="10"/>
  <c r="G200" i="9"/>
  <c r="D147" i="9"/>
  <c r="C147" i="9" s="1"/>
  <c r="B147" i="9" s="1"/>
  <c r="K146" i="9"/>
  <c r="E146" i="9"/>
  <c r="D201" i="10" l="1"/>
  <c r="F201" i="10"/>
  <c r="J201" i="10" s="1"/>
  <c r="E204" i="10"/>
  <c r="D148" i="9"/>
  <c r="C148" i="9" s="1"/>
  <c r="E147" i="9"/>
  <c r="K147" i="9"/>
  <c r="G201" i="9"/>
  <c r="F202" i="10" l="1"/>
  <c r="J202" i="10" s="1"/>
  <c r="D202" i="10"/>
  <c r="E205" i="10"/>
  <c r="G202" i="9"/>
  <c r="E148" i="9"/>
  <c r="K148" i="9"/>
  <c r="B148" i="9"/>
  <c r="D203" i="10" l="1"/>
  <c r="F203" i="10"/>
  <c r="J203" i="10" s="1"/>
  <c r="E206" i="10"/>
  <c r="D149" i="9"/>
  <c r="C149" i="9" s="1"/>
  <c r="B149" i="9" s="1"/>
  <c r="G203" i="9"/>
  <c r="D204" i="10" l="1"/>
  <c r="F204" i="10"/>
  <c r="J204" i="10" s="1"/>
  <c r="E207" i="10"/>
  <c r="D150" i="9"/>
  <c r="C150" i="9" s="1"/>
  <c r="B150" i="9" s="1"/>
  <c r="G204" i="9"/>
  <c r="E149" i="9"/>
  <c r="K149" i="9"/>
  <c r="F205" i="10" l="1"/>
  <c r="J205" i="10" s="1"/>
  <c r="D205" i="10"/>
  <c r="E208" i="10"/>
  <c r="D151" i="9"/>
  <c r="C151" i="9" s="1"/>
  <c r="B151" i="9" s="1"/>
  <c r="G205" i="9"/>
  <c r="E150" i="9"/>
  <c r="K150" i="9"/>
  <c r="D206" i="10" l="1"/>
  <c r="F206" i="10"/>
  <c r="J206" i="10" s="1"/>
  <c r="E209" i="10"/>
  <c r="G206" i="9"/>
  <c r="D152" i="9"/>
  <c r="C152" i="9" s="1"/>
  <c r="E151" i="9"/>
  <c r="K151" i="9"/>
  <c r="F207" i="10" l="1"/>
  <c r="J207" i="10" s="1"/>
  <c r="D207" i="10"/>
  <c r="E210" i="10"/>
  <c r="K152" i="9"/>
  <c r="E152" i="9"/>
  <c r="B152" i="9"/>
  <c r="G207" i="9"/>
  <c r="F208" i="10" l="1"/>
  <c r="J208" i="10" s="1"/>
  <c r="D208" i="10"/>
  <c r="E211" i="10"/>
  <c r="G208" i="9"/>
  <c r="D153" i="9"/>
  <c r="C153" i="9" s="1"/>
  <c r="B153" i="9" s="1"/>
  <c r="D209" i="10" l="1"/>
  <c r="F209" i="10"/>
  <c r="J209" i="10" s="1"/>
  <c r="E212" i="10"/>
  <c r="D154" i="9"/>
  <c r="C154" i="9" s="1"/>
  <c r="B154" i="9" s="1"/>
  <c r="K153" i="9"/>
  <c r="E153" i="9"/>
  <c r="G209" i="9"/>
  <c r="F210" i="10" l="1"/>
  <c r="J210" i="10" s="1"/>
  <c r="D210" i="10"/>
  <c r="E213" i="10"/>
  <c r="G210" i="9"/>
  <c r="D155" i="9"/>
  <c r="C155" i="9" s="1"/>
  <c r="B155" i="9" s="1"/>
  <c r="E154" i="9"/>
  <c r="K154" i="9"/>
  <c r="F211" i="10" l="1"/>
  <c r="J211" i="10" s="1"/>
  <c r="D211" i="10"/>
  <c r="E214" i="10"/>
  <c r="D156" i="9"/>
  <c r="C156" i="9" s="1"/>
  <c r="B156" i="9" s="1"/>
  <c r="E155" i="9"/>
  <c r="K155" i="9"/>
  <c r="G211" i="9"/>
  <c r="F212" i="10" l="1"/>
  <c r="J212" i="10" s="1"/>
  <c r="D212" i="10"/>
  <c r="E215" i="10"/>
  <c r="G212" i="9"/>
  <c r="D157" i="9"/>
  <c r="C157" i="9" s="1"/>
  <c r="B157" i="9" s="1"/>
  <c r="E156" i="9"/>
  <c r="K156" i="9"/>
  <c r="D213" i="10" l="1"/>
  <c r="F213" i="10"/>
  <c r="J213" i="10" s="1"/>
  <c r="E216" i="10"/>
  <c r="D158" i="9"/>
  <c r="C158" i="9" s="1"/>
  <c r="E157" i="9"/>
  <c r="K157" i="9"/>
  <c r="G213" i="9"/>
  <c r="F214" i="10" l="1"/>
  <c r="J214" i="10" s="1"/>
  <c r="D214" i="10"/>
  <c r="E217" i="10"/>
  <c r="G214" i="9"/>
  <c r="K158" i="9"/>
  <c r="E158" i="9"/>
  <c r="B158" i="9"/>
  <c r="F215" i="10" l="1"/>
  <c r="J215" i="10" s="1"/>
  <c r="D215" i="10"/>
  <c r="E218" i="10"/>
  <c r="D159" i="9"/>
  <c r="C159" i="9" s="1"/>
  <c r="B159" i="9" s="1"/>
  <c r="G215" i="9"/>
  <c r="D216" i="10" l="1"/>
  <c r="F216" i="10"/>
  <c r="J216" i="10" s="1"/>
  <c r="E219" i="10"/>
  <c r="G216" i="9"/>
  <c r="D160" i="9"/>
  <c r="C160" i="9" s="1"/>
  <c r="E159" i="9"/>
  <c r="K159" i="9"/>
  <c r="D217" i="10" l="1"/>
  <c r="F217" i="10"/>
  <c r="J217" i="10" s="1"/>
  <c r="E220" i="10"/>
  <c r="K160" i="9"/>
  <c r="E160" i="9"/>
  <c r="B160" i="9"/>
  <c r="G217" i="9"/>
  <c r="D218" i="10" l="1"/>
  <c r="F218" i="10"/>
  <c r="J218" i="10" s="1"/>
  <c r="E221" i="10"/>
  <c r="G218" i="9"/>
  <c r="D161" i="9"/>
  <c r="C161" i="9" s="1"/>
  <c r="B161" i="9" s="1"/>
  <c r="F219" i="10" l="1"/>
  <c r="J219" i="10" s="1"/>
  <c r="D219" i="10"/>
  <c r="E222" i="10"/>
  <c r="D162" i="9"/>
  <c r="C162" i="9" s="1"/>
  <c r="E161" i="9"/>
  <c r="K161" i="9"/>
  <c r="G219" i="9"/>
  <c r="D220" i="10" l="1"/>
  <c r="F220" i="10"/>
  <c r="J220" i="10" s="1"/>
  <c r="E223" i="10"/>
  <c r="G220" i="9"/>
  <c r="E162" i="9"/>
  <c r="K162" i="9"/>
  <c r="B162" i="9"/>
  <c r="D221" i="10" l="1"/>
  <c r="F221" i="10"/>
  <c r="J221" i="10" s="1"/>
  <c r="E224" i="10"/>
  <c r="D163" i="9"/>
  <c r="C163" i="9" s="1"/>
  <c r="G221" i="9"/>
  <c r="F222" i="10" l="1"/>
  <c r="J222" i="10" s="1"/>
  <c r="D222" i="10"/>
  <c r="E225" i="10"/>
  <c r="G222" i="9"/>
  <c r="E163" i="9"/>
  <c r="K163" i="9"/>
  <c r="B163" i="9"/>
  <c r="F223" i="10" l="1"/>
  <c r="J223" i="10" s="1"/>
  <c r="D223" i="10"/>
  <c r="E226" i="10"/>
  <c r="D164" i="9"/>
  <c r="C164" i="9" s="1"/>
  <c r="B164" i="9" s="1"/>
  <c r="G223" i="9"/>
  <c r="F224" i="10" l="1"/>
  <c r="J224" i="10" s="1"/>
  <c r="D224" i="10"/>
  <c r="E227" i="10"/>
  <c r="D165" i="9"/>
  <c r="C165" i="9" s="1"/>
  <c r="B165" i="9" s="1"/>
  <c r="G224" i="9"/>
  <c r="K164" i="9"/>
  <c r="E164" i="9"/>
  <c r="D225" i="10" l="1"/>
  <c r="F225" i="10"/>
  <c r="J225" i="10" s="1"/>
  <c r="E228" i="10"/>
  <c r="G225" i="9"/>
  <c r="D166" i="9"/>
  <c r="C166" i="9" s="1"/>
  <c r="B166" i="9" s="1"/>
  <c r="E165" i="9"/>
  <c r="K165" i="9"/>
  <c r="F226" i="10" l="1"/>
  <c r="J226" i="10" s="1"/>
  <c r="D226" i="10"/>
  <c r="E229" i="10"/>
  <c r="D167" i="9"/>
  <c r="C167" i="9" s="1"/>
  <c r="B167" i="9" s="1"/>
  <c r="E166" i="9"/>
  <c r="K166" i="9"/>
  <c r="G226" i="9"/>
  <c r="F227" i="10" l="1"/>
  <c r="J227" i="10" s="1"/>
  <c r="D227" i="10"/>
  <c r="E230" i="10"/>
  <c r="G227" i="9"/>
  <c r="D168" i="9"/>
  <c r="C168" i="9" s="1"/>
  <c r="E167" i="9"/>
  <c r="K167" i="9"/>
  <c r="D228" i="10" l="1"/>
  <c r="F228" i="10"/>
  <c r="J228" i="10" s="1"/>
  <c r="E231" i="10"/>
  <c r="K168" i="9"/>
  <c r="E168" i="9"/>
  <c r="B168" i="9"/>
  <c r="G228" i="9"/>
  <c r="F229" i="10" l="1"/>
  <c r="J229" i="10" s="1"/>
  <c r="D229" i="10"/>
  <c r="E232" i="10"/>
  <c r="G229" i="9"/>
  <c r="D169" i="9"/>
  <c r="C169" i="9" s="1"/>
  <c r="B169" i="9" s="1"/>
  <c r="F230" i="10" l="1"/>
  <c r="J230" i="10" s="1"/>
  <c r="D230" i="10"/>
  <c r="E233" i="10"/>
  <c r="D170" i="9"/>
  <c r="C170" i="9" s="1"/>
  <c r="B170" i="9" s="1"/>
  <c r="K169" i="9"/>
  <c r="E169" i="9"/>
  <c r="G230" i="9"/>
  <c r="F231" i="10" l="1"/>
  <c r="J231" i="10" s="1"/>
  <c r="D231" i="10"/>
  <c r="E234" i="10"/>
  <c r="G231" i="9"/>
  <c r="D171" i="9"/>
  <c r="C171" i="9" s="1"/>
  <c r="B171" i="9" s="1"/>
  <c r="K170" i="9"/>
  <c r="E170" i="9"/>
  <c r="D232" i="10" l="1"/>
  <c r="F232" i="10"/>
  <c r="J232" i="10" s="1"/>
  <c r="E235" i="10"/>
  <c r="D172" i="9"/>
  <c r="C172" i="9" s="1"/>
  <c r="B172" i="9" s="1"/>
  <c r="E171" i="9"/>
  <c r="K171" i="9"/>
  <c r="G232" i="9"/>
  <c r="D233" i="10" l="1"/>
  <c r="F233" i="10"/>
  <c r="J233" i="10" s="1"/>
  <c r="E236" i="10"/>
  <c r="G233" i="9"/>
  <c r="D173" i="9"/>
  <c r="C173" i="9" s="1"/>
  <c r="K172" i="9"/>
  <c r="E172" i="9"/>
  <c r="D234" i="10" l="1"/>
  <c r="F234" i="10"/>
  <c r="J234" i="10" s="1"/>
  <c r="E237" i="10"/>
  <c r="K173" i="9"/>
  <c r="E173" i="9"/>
  <c r="B173" i="9"/>
  <c r="G234" i="9"/>
  <c r="D235" i="10" l="1"/>
  <c r="F235" i="10"/>
  <c r="J235" i="10" s="1"/>
  <c r="E238" i="10"/>
  <c r="G235" i="9"/>
  <c r="D174" i="9"/>
  <c r="C174" i="9" s="1"/>
  <c r="F236" i="10" l="1"/>
  <c r="J236" i="10" s="1"/>
  <c r="D236" i="10"/>
  <c r="E239" i="10"/>
  <c r="K174" i="9"/>
  <c r="E174" i="9"/>
  <c r="B174" i="9"/>
  <c r="G236" i="9"/>
  <c r="D237" i="10" l="1"/>
  <c r="F237" i="10"/>
  <c r="J237" i="10" s="1"/>
  <c r="E240" i="10"/>
  <c r="G237" i="9"/>
  <c r="D175" i="9"/>
  <c r="C175" i="9" s="1"/>
  <c r="D238" i="10" l="1"/>
  <c r="F238" i="10"/>
  <c r="J238" i="10" s="1"/>
  <c r="E241" i="10"/>
  <c r="E175" i="9"/>
  <c r="K175" i="9"/>
  <c r="B175" i="9"/>
  <c r="G238" i="9"/>
  <c r="F239" i="10" l="1"/>
  <c r="J239" i="10" s="1"/>
  <c r="D239" i="10"/>
  <c r="E242" i="10"/>
  <c r="G239" i="9"/>
  <c r="D176" i="9"/>
  <c r="C176" i="9" s="1"/>
  <c r="D240" i="10" l="1"/>
  <c r="F240" i="10"/>
  <c r="J240" i="10" s="1"/>
  <c r="E243" i="10"/>
  <c r="E176" i="9"/>
  <c r="K176" i="9"/>
  <c r="B176" i="9"/>
  <c r="G240" i="9"/>
  <c r="D241" i="10" l="1"/>
  <c r="F241" i="10"/>
  <c r="J241" i="10" s="1"/>
  <c r="E244" i="10"/>
  <c r="G241" i="9"/>
  <c r="D177" i="9"/>
  <c r="C177" i="9" s="1"/>
  <c r="D242" i="10" l="1"/>
  <c r="F242" i="10"/>
  <c r="J242" i="10" s="1"/>
  <c r="E245" i="10"/>
  <c r="K177" i="9"/>
  <c r="E177" i="9"/>
  <c r="B177" i="9"/>
  <c r="G242" i="9"/>
  <c r="F243" i="10" l="1"/>
  <c r="J243" i="10" s="1"/>
  <c r="D243" i="10"/>
  <c r="E246" i="10"/>
  <c r="G243" i="9"/>
  <c r="D178" i="9"/>
  <c r="C178" i="9" s="1"/>
  <c r="B178" i="9" s="1"/>
  <c r="D244" i="10" l="1"/>
  <c r="F244" i="10"/>
  <c r="J244" i="10" s="1"/>
  <c r="E247" i="10"/>
  <c r="D179" i="9"/>
  <c r="C179" i="9" s="1"/>
  <c r="E178" i="9"/>
  <c r="K178" i="9"/>
  <c r="G244" i="9"/>
  <c r="D245" i="10" l="1"/>
  <c r="F245" i="10"/>
  <c r="J245" i="10" s="1"/>
  <c r="E248" i="10"/>
  <c r="G245" i="9"/>
  <c r="K179" i="9"/>
  <c r="E179" i="9"/>
  <c r="B179" i="9"/>
  <c r="F246" i="10" l="1"/>
  <c r="J246" i="10" s="1"/>
  <c r="D246" i="10"/>
  <c r="E249" i="10"/>
  <c r="D180" i="9"/>
  <c r="C180" i="9" s="1"/>
  <c r="B180" i="9" s="1"/>
  <c r="G246" i="9"/>
  <c r="F247" i="10" l="1"/>
  <c r="J247" i="10" s="1"/>
  <c r="D247" i="10"/>
  <c r="E250" i="10"/>
  <c r="G247" i="9"/>
  <c r="D181" i="9"/>
  <c r="C181" i="9" s="1"/>
  <c r="E180" i="9"/>
  <c r="K180" i="9"/>
  <c r="D248" i="10" l="1"/>
  <c r="F248" i="10"/>
  <c r="J248" i="10" s="1"/>
  <c r="E251" i="10"/>
  <c r="E181" i="9"/>
  <c r="K181" i="9"/>
  <c r="B181" i="9"/>
  <c r="G248" i="9"/>
  <c r="D249" i="10" l="1"/>
  <c r="F249" i="10"/>
  <c r="J249" i="10" s="1"/>
  <c r="E252" i="10"/>
  <c r="G249" i="9"/>
  <c r="D182" i="9"/>
  <c r="C182" i="9" s="1"/>
  <c r="F250" i="10" l="1"/>
  <c r="J250" i="10" s="1"/>
  <c r="D250" i="10"/>
  <c r="E253" i="10"/>
  <c r="K182" i="9"/>
  <c r="E182" i="9"/>
  <c r="B182" i="9"/>
  <c r="G250" i="9"/>
  <c r="D251" i="10" l="1"/>
  <c r="F251" i="10"/>
  <c r="J251" i="10" s="1"/>
  <c r="E254" i="10"/>
  <c r="G251" i="9"/>
  <c r="D183" i="9"/>
  <c r="C183" i="9" s="1"/>
  <c r="B183" i="9" s="1"/>
  <c r="F252" i="10" l="1"/>
  <c r="J252" i="10" s="1"/>
  <c r="D252" i="10"/>
  <c r="E255" i="10"/>
  <c r="D184" i="9"/>
  <c r="C184" i="9" s="1"/>
  <c r="B184" i="9" s="1"/>
  <c r="K183" i="9"/>
  <c r="E183" i="9"/>
  <c r="G252" i="9"/>
  <c r="D253" i="10" l="1"/>
  <c r="F253" i="10"/>
  <c r="J253" i="10" s="1"/>
  <c r="E256" i="10"/>
  <c r="G253" i="9"/>
  <c r="D185" i="9"/>
  <c r="C185" i="9" s="1"/>
  <c r="B185" i="9" s="1"/>
  <c r="E184" i="9"/>
  <c r="K184" i="9"/>
  <c r="F254" i="10" l="1"/>
  <c r="J254" i="10" s="1"/>
  <c r="D254" i="10"/>
  <c r="E257" i="10"/>
  <c r="D186" i="9"/>
  <c r="C186" i="9" s="1"/>
  <c r="B186" i="9" s="1"/>
  <c r="E185" i="9"/>
  <c r="K185" i="9"/>
  <c r="G254" i="9"/>
  <c r="F255" i="10" l="1"/>
  <c r="J255" i="10" s="1"/>
  <c r="D255" i="10"/>
  <c r="E258" i="10"/>
  <c r="G255" i="9"/>
  <c r="D187" i="9"/>
  <c r="C187" i="9" s="1"/>
  <c r="B187" i="9" s="1"/>
  <c r="E186" i="9"/>
  <c r="K186" i="9"/>
  <c r="F256" i="10" l="1"/>
  <c r="J256" i="10" s="1"/>
  <c r="D256" i="10"/>
  <c r="E259" i="10"/>
  <c r="D188" i="9"/>
  <c r="C188" i="9" s="1"/>
  <c r="K187" i="9"/>
  <c r="E187" i="9"/>
  <c r="G256" i="9"/>
  <c r="D257" i="10" l="1"/>
  <c r="F257" i="10"/>
  <c r="J257" i="10" s="1"/>
  <c r="E260" i="10"/>
  <c r="G257" i="9"/>
  <c r="K188" i="9"/>
  <c r="E188" i="9"/>
  <c r="B188" i="9"/>
  <c r="F258" i="10" l="1"/>
  <c r="J258" i="10" s="1"/>
  <c r="D258" i="10"/>
  <c r="E261" i="10"/>
  <c r="D189" i="9"/>
  <c r="C189" i="9" s="1"/>
  <c r="G258" i="9"/>
  <c r="F259" i="10" l="1"/>
  <c r="J259" i="10" s="1"/>
  <c r="D259" i="10"/>
  <c r="E262" i="10"/>
  <c r="G259" i="9"/>
  <c r="K189" i="9"/>
  <c r="E189" i="9"/>
  <c r="B189" i="9"/>
  <c r="D260" i="10" l="1"/>
  <c r="F260" i="10"/>
  <c r="J260" i="10" s="1"/>
  <c r="E263" i="10"/>
  <c r="D190" i="9"/>
  <c r="C190" i="9" s="1"/>
  <c r="G260" i="9"/>
  <c r="D261" i="10" l="1"/>
  <c r="F261" i="10"/>
  <c r="J261" i="10" s="1"/>
  <c r="E264" i="10"/>
  <c r="G261" i="9"/>
  <c r="K190" i="9"/>
  <c r="E190" i="9"/>
  <c r="B190" i="9"/>
  <c r="D262" i="10" l="1"/>
  <c r="F262" i="10"/>
  <c r="J262" i="10" s="1"/>
  <c r="E265" i="10"/>
  <c r="D191" i="9"/>
  <c r="C191" i="9" s="1"/>
  <c r="B191" i="9" s="1"/>
  <c r="G262" i="9"/>
  <c r="F263" i="10" l="1"/>
  <c r="J263" i="10" s="1"/>
  <c r="D263" i="10"/>
  <c r="E266" i="10"/>
  <c r="G263" i="9"/>
  <c r="D192" i="9"/>
  <c r="C192" i="9" s="1"/>
  <c r="K191" i="9"/>
  <c r="E191" i="9"/>
  <c r="D264" i="10" l="1"/>
  <c r="F264" i="10"/>
  <c r="J264" i="10" s="1"/>
  <c r="E267" i="10"/>
  <c r="E192" i="9"/>
  <c r="K192" i="9"/>
  <c r="B192" i="9"/>
  <c r="G264" i="9"/>
  <c r="D265" i="10" l="1"/>
  <c r="F265" i="10"/>
  <c r="J265" i="10" s="1"/>
  <c r="E268" i="10"/>
  <c r="G265" i="9"/>
  <c r="D193" i="9"/>
  <c r="C193" i="9" s="1"/>
  <c r="F266" i="10" l="1"/>
  <c r="J266" i="10" s="1"/>
  <c r="D266" i="10"/>
  <c r="E269" i="10"/>
  <c r="E193" i="9"/>
  <c r="K193" i="9"/>
  <c r="B193" i="9"/>
  <c r="G266" i="9"/>
  <c r="D267" i="10" l="1"/>
  <c r="F267" i="10"/>
  <c r="J267" i="10" s="1"/>
  <c r="E270" i="10"/>
  <c r="G267" i="9"/>
  <c r="D194" i="9"/>
  <c r="C194" i="9" s="1"/>
  <c r="B194" i="9" s="1"/>
  <c r="D268" i="10" l="1"/>
  <c r="F268" i="10"/>
  <c r="J268" i="10" s="1"/>
  <c r="E271" i="10"/>
  <c r="D195" i="9"/>
  <c r="C195" i="9" s="1"/>
  <c r="B195" i="9" s="1"/>
  <c r="E194" i="9"/>
  <c r="K194" i="9"/>
  <c r="G268" i="9"/>
  <c r="D269" i="10" l="1"/>
  <c r="F269" i="10"/>
  <c r="J269" i="10" s="1"/>
  <c r="E272" i="10"/>
  <c r="G269" i="9"/>
  <c r="D196" i="9"/>
  <c r="C196" i="9" s="1"/>
  <c r="B196" i="9" s="1"/>
  <c r="K195" i="9"/>
  <c r="E195" i="9"/>
  <c r="D270" i="10" l="1"/>
  <c r="F270" i="10"/>
  <c r="J270" i="10" s="1"/>
  <c r="E273" i="10"/>
  <c r="D197" i="9"/>
  <c r="C197" i="9" s="1"/>
  <c r="B197" i="9" s="1"/>
  <c r="K196" i="9"/>
  <c r="E196" i="9"/>
  <c r="G270" i="9"/>
  <c r="D271" i="10" l="1"/>
  <c r="F271" i="10"/>
  <c r="J271" i="10" s="1"/>
  <c r="E274" i="10"/>
  <c r="G271" i="9"/>
  <c r="D198" i="9"/>
  <c r="C198" i="9" s="1"/>
  <c r="B198" i="9" s="1"/>
  <c r="K197" i="9"/>
  <c r="E197" i="9"/>
  <c r="D272" i="10" l="1"/>
  <c r="F272" i="10"/>
  <c r="J272" i="10" s="1"/>
  <c r="E275" i="10"/>
  <c r="D199" i="9"/>
  <c r="C199" i="9" s="1"/>
  <c r="K198" i="9"/>
  <c r="E198" i="9"/>
  <c r="G272" i="9"/>
  <c r="D273" i="10" l="1"/>
  <c r="F273" i="10"/>
  <c r="J273" i="10" s="1"/>
  <c r="E276" i="10"/>
  <c r="G273" i="9"/>
  <c r="K199" i="9"/>
  <c r="E199" i="9"/>
  <c r="B199" i="9"/>
  <c r="F274" i="10" l="1"/>
  <c r="J274" i="10" s="1"/>
  <c r="D274" i="10"/>
  <c r="E277" i="10"/>
  <c r="D200" i="9"/>
  <c r="C200" i="9" s="1"/>
  <c r="G274" i="9"/>
  <c r="D275" i="10" l="1"/>
  <c r="F275" i="10"/>
  <c r="J275" i="10" s="1"/>
  <c r="E278" i="10"/>
  <c r="G275" i="9"/>
  <c r="K200" i="9"/>
  <c r="E200" i="9"/>
  <c r="B200" i="9"/>
  <c r="D276" i="10" l="1"/>
  <c r="F276" i="10"/>
  <c r="J276" i="10" s="1"/>
  <c r="E279" i="10"/>
  <c r="D201" i="9"/>
  <c r="C201" i="9" s="1"/>
  <c r="B201" i="9" s="1"/>
  <c r="G276" i="9"/>
  <c r="D277" i="10" l="1"/>
  <c r="F277" i="10"/>
  <c r="J277" i="10" s="1"/>
  <c r="E280" i="10"/>
  <c r="G277" i="9"/>
  <c r="D202" i="9"/>
  <c r="C202" i="9" s="1"/>
  <c r="K201" i="9"/>
  <c r="E201" i="9"/>
  <c r="F278" i="10" l="1"/>
  <c r="J278" i="10" s="1"/>
  <c r="D278" i="10"/>
  <c r="E281" i="10"/>
  <c r="K202" i="9"/>
  <c r="E202" i="9"/>
  <c r="B202" i="9"/>
  <c r="G278" i="9"/>
  <c r="D279" i="10" l="1"/>
  <c r="F279" i="10"/>
  <c r="J279" i="10" s="1"/>
  <c r="E282" i="10"/>
  <c r="G279" i="9"/>
  <c r="D203" i="9"/>
  <c r="C203" i="9" s="1"/>
  <c r="B203" i="9" s="1"/>
  <c r="D280" i="10" l="1"/>
  <c r="F280" i="10"/>
  <c r="J280" i="10" s="1"/>
  <c r="E283" i="10"/>
  <c r="D204" i="9"/>
  <c r="C204" i="9" s="1"/>
  <c r="B204" i="9" s="1"/>
  <c r="E203" i="9"/>
  <c r="K203" i="9"/>
  <c r="G280" i="9"/>
  <c r="D281" i="10" l="1"/>
  <c r="F281" i="10"/>
  <c r="J281" i="10" s="1"/>
  <c r="E284" i="10"/>
  <c r="G281" i="9"/>
  <c r="D205" i="9"/>
  <c r="C205" i="9" s="1"/>
  <c r="B205" i="9" s="1"/>
  <c r="E204" i="9"/>
  <c r="K204" i="9"/>
  <c r="F282" i="10" l="1"/>
  <c r="J282" i="10" s="1"/>
  <c r="D282" i="10"/>
  <c r="E285" i="10"/>
  <c r="D206" i="9"/>
  <c r="C206" i="9" s="1"/>
  <c r="B206" i="9" s="1"/>
  <c r="K205" i="9"/>
  <c r="E205" i="9"/>
  <c r="G282" i="9"/>
  <c r="D283" i="10" l="1"/>
  <c r="F283" i="10"/>
  <c r="J283" i="10" s="1"/>
  <c r="E286" i="10"/>
  <c r="G283" i="9"/>
  <c r="D207" i="9"/>
  <c r="C207" i="9" s="1"/>
  <c r="B207" i="9" s="1"/>
  <c r="E206" i="9"/>
  <c r="K206" i="9"/>
  <c r="D284" i="10" l="1"/>
  <c r="F284" i="10"/>
  <c r="J284" i="10" s="1"/>
  <c r="E287" i="10"/>
  <c r="D208" i="9"/>
  <c r="C208" i="9" s="1"/>
  <c r="B208" i="9" s="1"/>
  <c r="K207" i="9"/>
  <c r="E207" i="9"/>
  <c r="G284" i="9"/>
  <c r="D285" i="10" l="1"/>
  <c r="F285" i="10"/>
  <c r="J285" i="10" s="1"/>
  <c r="E288" i="10"/>
  <c r="G285" i="9"/>
  <c r="D209" i="9"/>
  <c r="C209" i="9" s="1"/>
  <c r="B209" i="9" s="1"/>
  <c r="E208" i="9"/>
  <c r="K208" i="9"/>
  <c r="D286" i="10" l="1"/>
  <c r="F286" i="10"/>
  <c r="J286" i="10" s="1"/>
  <c r="E289" i="10"/>
  <c r="D210" i="9"/>
  <c r="C210" i="9" s="1"/>
  <c r="K209" i="9"/>
  <c r="E209" i="9"/>
  <c r="G286" i="9"/>
  <c r="D287" i="10" l="1"/>
  <c r="F287" i="10"/>
  <c r="J287" i="10" s="1"/>
  <c r="E290" i="10"/>
  <c r="G287" i="9"/>
  <c r="K210" i="9"/>
  <c r="E210" i="9"/>
  <c r="B210" i="9"/>
  <c r="D288" i="10" l="1"/>
  <c r="F288" i="10"/>
  <c r="J288" i="10" s="1"/>
  <c r="E291" i="10"/>
  <c r="D211" i="9"/>
  <c r="C211" i="9" s="1"/>
  <c r="B211" i="9" s="1"/>
  <c r="G288" i="9"/>
  <c r="D289" i="10" l="1"/>
  <c r="F289" i="10"/>
  <c r="J289" i="10" s="1"/>
  <c r="E292" i="10"/>
  <c r="D212" i="9"/>
  <c r="C212" i="9" s="1"/>
  <c r="G289" i="9"/>
  <c r="E211" i="9"/>
  <c r="K211" i="9"/>
  <c r="F290" i="10" l="1"/>
  <c r="J290" i="10" s="1"/>
  <c r="D290" i="10"/>
  <c r="E293" i="10"/>
  <c r="G290" i="9"/>
  <c r="E212" i="9"/>
  <c r="K212" i="9"/>
  <c r="B212" i="9"/>
  <c r="D291" i="10" l="1"/>
  <c r="F291" i="10"/>
  <c r="J291" i="10" s="1"/>
  <c r="E294" i="10"/>
  <c r="D213" i="9"/>
  <c r="C213" i="9" s="1"/>
  <c r="B213" i="9" s="1"/>
  <c r="G291" i="9"/>
  <c r="D292" i="10" l="1"/>
  <c r="F292" i="10"/>
  <c r="J292" i="10" s="1"/>
  <c r="E295" i="10"/>
  <c r="D214" i="9"/>
  <c r="C214" i="9" s="1"/>
  <c r="B214" i="9" s="1"/>
  <c r="G292" i="9"/>
  <c r="E213" i="9"/>
  <c r="K213" i="9"/>
  <c r="D293" i="10" l="1"/>
  <c r="F293" i="10"/>
  <c r="J293" i="10" s="1"/>
  <c r="E296" i="10"/>
  <c r="G293" i="9"/>
  <c r="D215" i="9"/>
  <c r="C215" i="9" s="1"/>
  <c r="B215" i="9" s="1"/>
  <c r="K214" i="9"/>
  <c r="E214" i="9"/>
  <c r="F294" i="10" l="1"/>
  <c r="J294" i="10" s="1"/>
  <c r="D294" i="10"/>
  <c r="E297" i="10"/>
  <c r="D216" i="9"/>
  <c r="C216" i="9" s="1"/>
  <c r="B216" i="9" s="1"/>
  <c r="E215" i="9"/>
  <c r="K215" i="9"/>
  <c r="G294" i="9"/>
  <c r="D295" i="10" l="1"/>
  <c r="F295" i="10"/>
  <c r="J295" i="10" s="1"/>
  <c r="E298" i="10"/>
  <c r="G295" i="9"/>
  <c r="D217" i="9"/>
  <c r="C217" i="9" s="1"/>
  <c r="K216" i="9"/>
  <c r="E216" i="9"/>
  <c r="F296" i="10" l="1"/>
  <c r="J296" i="10" s="1"/>
  <c r="D296" i="10"/>
  <c r="E299" i="10"/>
  <c r="E217" i="9"/>
  <c r="K217" i="9"/>
  <c r="B217" i="9"/>
  <c r="G296" i="9"/>
  <c r="F297" i="10" l="1"/>
  <c r="J297" i="10" s="1"/>
  <c r="D297" i="10"/>
  <c r="E300" i="10"/>
  <c r="G297" i="9"/>
  <c r="D218" i="9"/>
  <c r="C218" i="9" s="1"/>
  <c r="B218" i="9" s="1"/>
  <c r="D298" i="10" l="1"/>
  <c r="F298" i="10"/>
  <c r="J298" i="10" s="1"/>
  <c r="E301" i="10"/>
  <c r="D219" i="9"/>
  <c r="C219" i="9" s="1"/>
  <c r="B219" i="9" s="1"/>
  <c r="E218" i="9"/>
  <c r="K218" i="9"/>
  <c r="G298" i="9"/>
  <c r="D299" i="10" l="1"/>
  <c r="F299" i="10"/>
  <c r="J299" i="10" s="1"/>
  <c r="E302" i="10"/>
  <c r="G299" i="9"/>
  <c r="D220" i="9"/>
  <c r="C220" i="9" s="1"/>
  <c r="B220" i="9" s="1"/>
  <c r="E219" i="9"/>
  <c r="K219" i="9"/>
  <c r="D300" i="10" l="1"/>
  <c r="F300" i="10"/>
  <c r="J300" i="10" s="1"/>
  <c r="E303" i="10"/>
  <c r="D221" i="9"/>
  <c r="C221" i="9" s="1"/>
  <c r="B221" i="9" s="1"/>
  <c r="K220" i="9"/>
  <c r="E220" i="9"/>
  <c r="G300" i="9"/>
  <c r="D301" i="10" l="1"/>
  <c r="F301" i="10"/>
  <c r="J301" i="10" s="1"/>
  <c r="E304" i="10"/>
  <c r="G301" i="9"/>
  <c r="D222" i="9"/>
  <c r="C222" i="9" s="1"/>
  <c r="B222" i="9" s="1"/>
  <c r="E221" i="9"/>
  <c r="K221" i="9"/>
  <c r="F302" i="10" l="1"/>
  <c r="J302" i="10" s="1"/>
  <c r="D302" i="10"/>
  <c r="E305" i="10"/>
  <c r="D223" i="9"/>
  <c r="C223" i="9" s="1"/>
  <c r="B223" i="9" s="1"/>
  <c r="E222" i="9"/>
  <c r="K222" i="9"/>
  <c r="G302" i="9"/>
  <c r="D303" i="10" l="1"/>
  <c r="F303" i="10"/>
  <c r="J303" i="10" s="1"/>
  <c r="E306" i="10"/>
  <c r="G303" i="9"/>
  <c r="D224" i="9"/>
  <c r="C224" i="9" s="1"/>
  <c r="E223" i="9"/>
  <c r="K223" i="9"/>
  <c r="D304" i="10" l="1"/>
  <c r="F304" i="10"/>
  <c r="J304" i="10" s="1"/>
  <c r="E307" i="10"/>
  <c r="K224" i="9"/>
  <c r="E224" i="9"/>
  <c r="B224" i="9"/>
  <c r="G304" i="9"/>
  <c r="D305" i="10" l="1"/>
  <c r="F305" i="10"/>
  <c r="J305" i="10" s="1"/>
  <c r="E308" i="10"/>
  <c r="G305" i="9"/>
  <c r="D225" i="9"/>
  <c r="C225" i="9" s="1"/>
  <c r="D306" i="10" l="1"/>
  <c r="F306" i="10"/>
  <c r="J306" i="10" s="1"/>
  <c r="E309" i="10"/>
  <c r="E225" i="9"/>
  <c r="K225" i="9"/>
  <c r="B225" i="9"/>
  <c r="G306" i="9"/>
  <c r="D307" i="10" l="1"/>
  <c r="F307" i="10"/>
  <c r="J307" i="10" s="1"/>
  <c r="E310" i="10"/>
  <c r="G307" i="9"/>
  <c r="D226" i="9"/>
  <c r="C226" i="9" s="1"/>
  <c r="D308" i="10" l="1"/>
  <c r="F308" i="10"/>
  <c r="J308" i="10" s="1"/>
  <c r="E311" i="10"/>
  <c r="E226" i="9"/>
  <c r="K226" i="9"/>
  <c r="B226" i="9"/>
  <c r="G308" i="9"/>
  <c r="D309" i="10" l="1"/>
  <c r="F309" i="10"/>
  <c r="J309" i="10" s="1"/>
  <c r="E312" i="10"/>
  <c r="G309" i="9"/>
  <c r="D227" i="9"/>
  <c r="C227" i="9" s="1"/>
  <c r="F310" i="10" l="1"/>
  <c r="J310" i="10" s="1"/>
  <c r="D310" i="10"/>
  <c r="E313" i="10"/>
  <c r="K227" i="9"/>
  <c r="E227" i="9"/>
  <c r="B227" i="9"/>
  <c r="G310" i="9"/>
  <c r="D311" i="10" l="1"/>
  <c r="F311" i="10"/>
  <c r="J311" i="10" s="1"/>
  <c r="E314" i="10"/>
  <c r="G311" i="9"/>
  <c r="D228" i="9"/>
  <c r="C228" i="9" s="1"/>
  <c r="B228" i="9" s="1"/>
  <c r="D312" i="10" l="1"/>
  <c r="F312" i="10"/>
  <c r="J312" i="10" s="1"/>
  <c r="E315" i="10"/>
  <c r="D229" i="9"/>
  <c r="C229" i="9" s="1"/>
  <c r="K228" i="9"/>
  <c r="E228" i="9"/>
  <c r="G312" i="9"/>
  <c r="D313" i="10" l="1"/>
  <c r="F313" i="10"/>
  <c r="J313" i="10" s="1"/>
  <c r="E316" i="10"/>
  <c r="G313" i="9"/>
  <c r="E229" i="9"/>
  <c r="K229" i="9"/>
  <c r="B229" i="9"/>
  <c r="D314" i="10" l="1"/>
  <c r="F314" i="10"/>
  <c r="J314" i="10" s="1"/>
  <c r="E317" i="10"/>
  <c r="D230" i="9"/>
  <c r="C230" i="9" s="1"/>
  <c r="B230" i="9" s="1"/>
  <c r="G314" i="9"/>
  <c r="D315" i="10" l="1"/>
  <c r="F315" i="10"/>
  <c r="J315" i="10" s="1"/>
  <c r="E318" i="10"/>
  <c r="G315" i="9"/>
  <c r="D231" i="9"/>
  <c r="C231" i="9" s="1"/>
  <c r="K230" i="9"/>
  <c r="E230" i="9"/>
  <c r="D316" i="10" l="1"/>
  <c r="F316" i="10"/>
  <c r="J316" i="10" s="1"/>
  <c r="E319" i="10"/>
  <c r="E231" i="9"/>
  <c r="K231" i="9"/>
  <c r="B231" i="9"/>
  <c r="G316" i="9"/>
  <c r="D317" i="10" l="1"/>
  <c r="F317" i="10"/>
  <c r="J317" i="10" s="1"/>
  <c r="E320" i="10"/>
  <c r="G317" i="9"/>
  <c r="D232" i="9"/>
  <c r="C232" i="9" s="1"/>
  <c r="B232" i="9" s="1"/>
  <c r="D318" i="10" l="1"/>
  <c r="F318" i="10"/>
  <c r="J318" i="10" s="1"/>
  <c r="E321" i="10"/>
  <c r="D233" i="9"/>
  <c r="C233" i="9" s="1"/>
  <c r="B233" i="9" s="1"/>
  <c r="E232" i="9"/>
  <c r="K232" i="9"/>
  <c r="G318" i="9"/>
  <c r="F319" i="10" l="1"/>
  <c r="J319" i="10" s="1"/>
  <c r="D319" i="10"/>
  <c r="E322" i="10"/>
  <c r="G319" i="9"/>
  <c r="D234" i="9"/>
  <c r="C234" i="9" s="1"/>
  <c r="E233" i="9"/>
  <c r="K233" i="9"/>
  <c r="D320" i="10" l="1"/>
  <c r="F320" i="10"/>
  <c r="J320" i="10" s="1"/>
  <c r="E323" i="10"/>
  <c r="K234" i="9"/>
  <c r="E234" i="9"/>
  <c r="B234" i="9"/>
  <c r="G320" i="9"/>
  <c r="E324" i="10" l="1"/>
  <c r="D321" i="10"/>
  <c r="F321" i="10"/>
  <c r="J321" i="10" s="1"/>
  <c r="G321" i="9"/>
  <c r="D235" i="9"/>
  <c r="C235" i="9" s="1"/>
  <c r="B235" i="9" s="1"/>
  <c r="E325" i="10" l="1"/>
  <c r="D322" i="10"/>
  <c r="D323" i="10" s="1"/>
  <c r="F322" i="10"/>
  <c r="J322" i="10" s="1"/>
  <c r="D236" i="9"/>
  <c r="C236" i="9" s="1"/>
  <c r="B236" i="9" s="1"/>
  <c r="K235" i="9"/>
  <c r="E235" i="9"/>
  <c r="G322" i="9"/>
  <c r="F324" i="10" l="1"/>
  <c r="J324" i="10" s="1"/>
  <c r="D324" i="10"/>
  <c r="E326" i="10"/>
  <c r="F323" i="10"/>
  <c r="J323" i="10" s="1"/>
  <c r="G323" i="9"/>
  <c r="D237" i="9"/>
  <c r="C237" i="9" s="1"/>
  <c r="B237" i="9" s="1"/>
  <c r="K236" i="9"/>
  <c r="E236" i="9"/>
  <c r="E327" i="10" l="1"/>
  <c r="D325" i="10"/>
  <c r="F325" i="10"/>
  <c r="J325" i="10" s="1"/>
  <c r="G324" i="9"/>
  <c r="D238" i="9"/>
  <c r="C238" i="9" s="1"/>
  <c r="B238" i="9" s="1"/>
  <c r="K237" i="9"/>
  <c r="E237" i="9"/>
  <c r="D326" i="10" l="1"/>
  <c r="F326" i="10"/>
  <c r="J326" i="10" s="1"/>
  <c r="E328" i="10"/>
  <c r="G325" i="9"/>
  <c r="D239" i="9"/>
  <c r="C239" i="9" s="1"/>
  <c r="B239" i="9" s="1"/>
  <c r="K238" i="9"/>
  <c r="E238" i="9"/>
  <c r="E329" i="10" l="1"/>
  <c r="F327" i="10"/>
  <c r="J327" i="10" s="1"/>
  <c r="D327" i="10"/>
  <c r="G326" i="9"/>
  <c r="G327" i="9" s="1"/>
  <c r="D240" i="9"/>
  <c r="C240" i="9" s="1"/>
  <c r="B240" i="9" s="1"/>
  <c r="K239" i="9"/>
  <c r="E239" i="9"/>
  <c r="E330" i="10" l="1"/>
  <c r="D328" i="10"/>
  <c r="F328" i="10"/>
  <c r="J328" i="10" s="1"/>
  <c r="G328" i="9"/>
  <c r="D241" i="9"/>
  <c r="C241" i="9" s="1"/>
  <c r="E240" i="9"/>
  <c r="K240" i="9"/>
  <c r="E331" i="10" l="1"/>
  <c r="F329" i="10"/>
  <c r="J329" i="10" s="1"/>
  <c r="D329" i="10"/>
  <c r="G329" i="9"/>
  <c r="G330" i="9" s="1"/>
  <c r="G331" i="9" s="1"/>
  <c r="G332" i="9" s="1"/>
  <c r="G333" i="9" s="1"/>
  <c r="G334" i="9" s="1"/>
  <c r="G335" i="9" s="1"/>
  <c r="G336" i="9" s="1"/>
  <c r="G337" i="9" s="1"/>
  <c r="G338" i="9" s="1"/>
  <c r="G339" i="9" s="1"/>
  <c r="G340" i="9" s="1"/>
  <c r="G341" i="9" s="1"/>
  <c r="G342" i="9" s="1"/>
  <c r="G343" i="9" s="1"/>
  <c r="G344" i="9" s="1"/>
  <c r="G345" i="9" s="1"/>
  <c r="G346" i="9" s="1"/>
  <c r="G347" i="9" s="1"/>
  <c r="G348" i="9" s="1"/>
  <c r="G349" i="9" s="1"/>
  <c r="G350" i="9" s="1"/>
  <c r="G351" i="9" s="1"/>
  <c r="G352" i="9" s="1"/>
  <c r="G353" i="9" s="1"/>
  <c r="G354" i="9" s="1"/>
  <c r="G355" i="9" s="1"/>
  <c r="G356" i="9" s="1"/>
  <c r="G357" i="9" s="1"/>
  <c r="G358" i="9" s="1"/>
  <c r="G359" i="9" s="1"/>
  <c r="E241" i="9"/>
  <c r="K241" i="9"/>
  <c r="B241" i="9"/>
  <c r="F330" i="10" l="1"/>
  <c r="J330" i="10" s="1"/>
  <c r="D330" i="10"/>
  <c r="E332" i="10"/>
  <c r="G360" i="9"/>
  <c r="G361" i="9" s="1"/>
  <c r="G362" i="9" s="1"/>
  <c r="G363" i="9" s="1"/>
  <c r="G364" i="9" s="1"/>
  <c r="G365" i="9" s="1"/>
  <c r="G366" i="9" s="1"/>
  <c r="G367" i="9" s="1"/>
  <c r="G368" i="9" s="1"/>
  <c r="G369" i="9" s="1"/>
  <c r="G370" i="9" s="1"/>
  <c r="G371" i="9" s="1"/>
  <c r="G372" i="9" s="1"/>
  <c r="G373" i="9" s="1"/>
  <c r="G374" i="9" s="1"/>
  <c r="G375" i="9" s="1"/>
  <c r="G376" i="9" s="1"/>
  <c r="G377" i="9" s="1"/>
  <c r="G378" i="9" s="1"/>
  <c r="G379" i="9" s="1"/>
  <c r="G380" i="9" s="1"/>
  <c r="G381" i="9" s="1"/>
  <c r="G382" i="9" s="1"/>
  <c r="G383" i="9" s="1"/>
  <c r="D242" i="9"/>
  <c r="C242" i="9" s="1"/>
  <c r="B242" i="9" s="1"/>
  <c r="E333" i="10" l="1"/>
  <c r="D331" i="10"/>
  <c r="F331" i="10"/>
  <c r="J331" i="10" s="1"/>
  <c r="D243" i="9"/>
  <c r="C243" i="9" s="1"/>
  <c r="E242" i="9"/>
  <c r="K242" i="9"/>
  <c r="F332" i="10" l="1"/>
  <c r="J332" i="10" s="1"/>
  <c r="D332" i="10"/>
  <c r="E334" i="10"/>
  <c r="E243" i="9"/>
  <c r="K243" i="9"/>
  <c r="B243" i="9"/>
  <c r="E335" i="10" l="1"/>
  <c r="F333" i="10"/>
  <c r="J333" i="10" s="1"/>
  <c r="D333" i="10"/>
  <c r="D244" i="9"/>
  <c r="C244" i="9" s="1"/>
  <c r="B244" i="9" s="1"/>
  <c r="F334" i="10" l="1"/>
  <c r="J334" i="10" s="1"/>
  <c r="D334" i="10"/>
  <c r="E336" i="10"/>
  <c r="D245" i="9"/>
  <c r="C245" i="9" s="1"/>
  <c r="K244" i="9"/>
  <c r="E244" i="9"/>
  <c r="E337" i="10" l="1"/>
  <c r="F335" i="10"/>
  <c r="J335" i="10" s="1"/>
  <c r="D335" i="10"/>
  <c r="K245" i="9"/>
  <c r="E245" i="9"/>
  <c r="B245" i="9"/>
  <c r="F336" i="10" l="1"/>
  <c r="J336" i="10" s="1"/>
  <c r="D336" i="10"/>
  <c r="E338" i="10"/>
  <c r="D246" i="9"/>
  <c r="C246" i="9" s="1"/>
  <c r="E339" i="10" l="1"/>
  <c r="F337" i="10"/>
  <c r="J337" i="10" s="1"/>
  <c r="D337" i="10"/>
  <c r="K246" i="9"/>
  <c r="E246" i="9"/>
  <c r="B246" i="9"/>
  <c r="D338" i="10" l="1"/>
  <c r="F338" i="10"/>
  <c r="J338" i="10" s="1"/>
  <c r="E340" i="10"/>
  <c r="D247" i="9"/>
  <c r="C247" i="9" s="1"/>
  <c r="B247" i="9" s="1"/>
  <c r="E341" i="10" l="1"/>
  <c r="F339" i="10"/>
  <c r="J339" i="10" s="1"/>
  <c r="D339" i="10"/>
  <c r="D248" i="9"/>
  <c r="C248" i="9" s="1"/>
  <c r="B248" i="9" s="1"/>
  <c r="K247" i="9"/>
  <c r="E247" i="9"/>
  <c r="F340" i="10" l="1"/>
  <c r="J340" i="10" s="1"/>
  <c r="D340" i="10"/>
  <c r="E342" i="10"/>
  <c r="D249" i="9"/>
  <c r="C249" i="9" s="1"/>
  <c r="B249" i="9" s="1"/>
  <c r="K248" i="9"/>
  <c r="E248" i="9"/>
  <c r="E343" i="10" l="1"/>
  <c r="F341" i="10"/>
  <c r="J341" i="10" s="1"/>
  <c r="D341" i="10"/>
  <c r="D250" i="9"/>
  <c r="C250" i="9" s="1"/>
  <c r="B250" i="9" s="1"/>
  <c r="K249" i="9"/>
  <c r="E249" i="9"/>
  <c r="F342" i="10" l="1"/>
  <c r="J342" i="10" s="1"/>
  <c r="D342" i="10"/>
  <c r="E344" i="10"/>
  <c r="D251" i="9"/>
  <c r="C251" i="9" s="1"/>
  <c r="B251" i="9" s="1"/>
  <c r="E250" i="9"/>
  <c r="K250" i="9"/>
  <c r="E345" i="10" l="1"/>
  <c r="F343" i="10"/>
  <c r="J343" i="10" s="1"/>
  <c r="D343" i="10"/>
  <c r="D252" i="9"/>
  <c r="C252" i="9" s="1"/>
  <c r="K251" i="9"/>
  <c r="E251" i="9"/>
  <c r="F344" i="10" l="1"/>
  <c r="J344" i="10" s="1"/>
  <c r="D344" i="10"/>
  <c r="E346" i="10"/>
  <c r="E252" i="9"/>
  <c r="K252" i="9"/>
  <c r="B252" i="9"/>
  <c r="E347" i="10" l="1"/>
  <c r="F345" i="10"/>
  <c r="J345" i="10" s="1"/>
  <c r="D345" i="10"/>
  <c r="D253" i="9"/>
  <c r="C253" i="9" s="1"/>
  <c r="B253" i="9" s="1"/>
  <c r="F346" i="10" l="1"/>
  <c r="J346" i="10" s="1"/>
  <c r="D346" i="10"/>
  <c r="E348" i="10"/>
  <c r="D254" i="9"/>
  <c r="C254" i="9" s="1"/>
  <c r="K253" i="9"/>
  <c r="E253" i="9"/>
  <c r="E349" i="10" l="1"/>
  <c r="D347" i="10"/>
  <c r="F347" i="10"/>
  <c r="J347" i="10" s="1"/>
  <c r="E254" i="9"/>
  <c r="K254" i="9"/>
  <c r="B254" i="9"/>
  <c r="F348" i="10" l="1"/>
  <c r="J348" i="10" s="1"/>
  <c r="D348" i="10"/>
  <c r="E350" i="10"/>
  <c r="D255" i="9"/>
  <c r="C255" i="9" s="1"/>
  <c r="B255" i="9" s="1"/>
  <c r="E351" i="10" l="1"/>
  <c r="D349" i="10"/>
  <c r="F349" i="10"/>
  <c r="J349" i="10" s="1"/>
  <c r="D256" i="9"/>
  <c r="C256" i="9" s="1"/>
  <c r="B256" i="9" s="1"/>
  <c r="E255" i="9"/>
  <c r="K255" i="9"/>
  <c r="F350" i="10" l="1"/>
  <c r="J350" i="10" s="1"/>
  <c r="D350" i="10"/>
  <c r="E352" i="10"/>
  <c r="D257" i="9"/>
  <c r="C257" i="9" s="1"/>
  <c r="B257" i="9" s="1"/>
  <c r="K256" i="9"/>
  <c r="E256" i="9"/>
  <c r="E353" i="10" l="1"/>
  <c r="F351" i="10"/>
  <c r="J351" i="10" s="1"/>
  <c r="D351" i="10"/>
  <c r="D258" i="9"/>
  <c r="C258" i="9" s="1"/>
  <c r="E257" i="9"/>
  <c r="K257" i="9"/>
  <c r="F352" i="10" l="1"/>
  <c r="J352" i="10" s="1"/>
  <c r="D352" i="10"/>
  <c r="E354" i="10"/>
  <c r="E258" i="9"/>
  <c r="K258" i="9"/>
  <c r="B258" i="9"/>
  <c r="F353" i="10" l="1"/>
  <c r="J353" i="10" s="1"/>
  <c r="D353" i="10"/>
  <c r="E355" i="10"/>
  <c r="D259" i="9"/>
  <c r="C259" i="9" s="1"/>
  <c r="B259" i="9" s="1"/>
  <c r="E356" i="10" l="1"/>
  <c r="F354" i="10"/>
  <c r="J354" i="10" s="1"/>
  <c r="D354" i="10"/>
  <c r="D260" i="9"/>
  <c r="C260" i="9" s="1"/>
  <c r="K259" i="9"/>
  <c r="E259" i="9"/>
  <c r="F355" i="10" l="1"/>
  <c r="J355" i="10" s="1"/>
  <c r="D355" i="10"/>
  <c r="E357" i="10"/>
  <c r="E260" i="9"/>
  <c r="K260" i="9"/>
  <c r="B260" i="9"/>
  <c r="E358" i="10" l="1"/>
  <c r="D356" i="10"/>
  <c r="F356" i="10"/>
  <c r="J356" i="10" s="1"/>
  <c r="D261" i="9"/>
  <c r="C261" i="9" s="1"/>
  <c r="B261" i="9" s="1"/>
  <c r="D357" i="10" l="1"/>
  <c r="F357" i="10"/>
  <c r="J357" i="10" s="1"/>
  <c r="E359" i="10"/>
  <c r="D262" i="9"/>
  <c r="C262" i="9" s="1"/>
  <c r="K261" i="9"/>
  <c r="E261" i="9"/>
  <c r="E360" i="10" l="1"/>
  <c r="D358" i="10"/>
  <c r="F358" i="10"/>
  <c r="J358" i="10" s="1"/>
  <c r="E262" i="9"/>
  <c r="K262" i="9"/>
  <c r="B262" i="9"/>
  <c r="F359" i="10" l="1"/>
  <c r="J359" i="10" s="1"/>
  <c r="D359" i="10"/>
  <c r="E361" i="10"/>
  <c r="D263" i="9"/>
  <c r="C263" i="9" s="1"/>
  <c r="E362" i="10" l="1"/>
  <c r="D360" i="10"/>
  <c r="F360" i="10"/>
  <c r="J360" i="10" s="1"/>
  <c r="E263" i="9"/>
  <c r="K263" i="9"/>
  <c r="B263" i="9"/>
  <c r="F361" i="10" l="1"/>
  <c r="J361" i="10" s="1"/>
  <c r="D361" i="10"/>
  <c r="E363" i="10"/>
  <c r="D264" i="9"/>
  <c r="C264" i="9" s="1"/>
  <c r="B264" i="9" s="1"/>
  <c r="E364" i="10" l="1"/>
  <c r="F362" i="10"/>
  <c r="J362" i="10" s="1"/>
  <c r="D362" i="10"/>
  <c r="D265" i="9"/>
  <c r="C265" i="9" s="1"/>
  <c r="K264" i="9"/>
  <c r="E264" i="9"/>
  <c r="F363" i="10" l="1"/>
  <c r="J363" i="10" s="1"/>
  <c r="D363" i="10"/>
  <c r="E365" i="10"/>
  <c r="K265" i="9"/>
  <c r="E265" i="9"/>
  <c r="B265" i="9"/>
  <c r="E366" i="10" l="1"/>
  <c r="F364" i="10"/>
  <c r="J364" i="10" s="1"/>
  <c r="D364" i="10"/>
  <c r="D266" i="9"/>
  <c r="C266" i="9" s="1"/>
  <c r="B266" i="9" s="1"/>
  <c r="F365" i="10" l="1"/>
  <c r="J365" i="10" s="1"/>
  <c r="D365" i="10"/>
  <c r="E367" i="10"/>
  <c r="D267" i="9"/>
  <c r="C267" i="9" s="1"/>
  <c r="B267" i="9" s="1"/>
  <c r="E266" i="9"/>
  <c r="K266" i="9"/>
  <c r="E368" i="10" l="1"/>
  <c r="F366" i="10"/>
  <c r="J366" i="10" s="1"/>
  <c r="D366" i="10"/>
  <c r="D268" i="9"/>
  <c r="C268" i="9" s="1"/>
  <c r="E267" i="9"/>
  <c r="K267" i="9"/>
  <c r="F367" i="10" l="1"/>
  <c r="J367" i="10" s="1"/>
  <c r="D367" i="10"/>
  <c r="E369" i="10"/>
  <c r="K268" i="9"/>
  <c r="E268" i="9"/>
  <c r="B268" i="9"/>
  <c r="E370" i="10" l="1"/>
  <c r="F368" i="10"/>
  <c r="J368" i="10" s="1"/>
  <c r="D368" i="10"/>
  <c r="D269" i="9"/>
  <c r="C269" i="9" s="1"/>
  <c r="F369" i="10" l="1"/>
  <c r="J369" i="10" s="1"/>
  <c r="D369" i="10"/>
  <c r="E371" i="10"/>
  <c r="K269" i="9"/>
  <c r="E269" i="9"/>
  <c r="B269" i="9"/>
  <c r="E372" i="10" l="1"/>
  <c r="F370" i="10"/>
  <c r="J370" i="10" s="1"/>
  <c r="D370" i="10"/>
  <c r="D270" i="9"/>
  <c r="C270" i="9" s="1"/>
  <c r="B270" i="9" s="1"/>
  <c r="F371" i="10" l="1"/>
  <c r="J371" i="10" s="1"/>
  <c r="D371" i="10"/>
  <c r="E373" i="10"/>
  <c r="D271" i="9"/>
  <c r="C271" i="9" s="1"/>
  <c r="B271" i="9" s="1"/>
  <c r="K270" i="9"/>
  <c r="E270" i="9"/>
  <c r="E374" i="10" l="1"/>
  <c r="F372" i="10"/>
  <c r="J372" i="10" s="1"/>
  <c r="D372" i="10"/>
  <c r="D272" i="9"/>
  <c r="C272" i="9" s="1"/>
  <c r="B272" i="9" s="1"/>
  <c r="K271" i="9"/>
  <c r="E271" i="9"/>
  <c r="D373" i="10" l="1"/>
  <c r="F373" i="10"/>
  <c r="J373" i="10" s="1"/>
  <c r="E375" i="10"/>
  <c r="D273" i="9"/>
  <c r="C273" i="9" s="1"/>
  <c r="E272" i="9"/>
  <c r="K272" i="9"/>
  <c r="E376" i="10" l="1"/>
  <c r="F374" i="10"/>
  <c r="J374" i="10" s="1"/>
  <c r="D374" i="10"/>
  <c r="E273" i="9"/>
  <c r="K273" i="9"/>
  <c r="B273" i="9"/>
  <c r="D375" i="10" l="1"/>
  <c r="F375" i="10"/>
  <c r="J375" i="10" s="1"/>
  <c r="E377" i="10"/>
  <c r="D274" i="9"/>
  <c r="C274" i="9" s="1"/>
  <c r="B274" i="9" s="1"/>
  <c r="E378" i="10" l="1"/>
  <c r="F376" i="10"/>
  <c r="J376" i="10" s="1"/>
  <c r="D376" i="10"/>
  <c r="D275" i="9"/>
  <c r="C275" i="9" s="1"/>
  <c r="B275" i="9" s="1"/>
  <c r="K274" i="9"/>
  <c r="E274" i="9"/>
  <c r="F377" i="10" l="1"/>
  <c r="J377" i="10" s="1"/>
  <c r="D377" i="10"/>
  <c r="E379" i="10"/>
  <c r="D276" i="9"/>
  <c r="C276" i="9" s="1"/>
  <c r="E275" i="9"/>
  <c r="K275" i="9"/>
  <c r="E380" i="10" l="1"/>
  <c r="F378" i="10"/>
  <c r="J378" i="10" s="1"/>
  <c r="D378" i="10"/>
  <c r="K276" i="9"/>
  <c r="E276" i="9"/>
  <c r="B276" i="9"/>
  <c r="F379" i="10" l="1"/>
  <c r="J379" i="10" s="1"/>
  <c r="D379" i="10"/>
  <c r="E381" i="10"/>
  <c r="D277" i="9"/>
  <c r="C277" i="9" s="1"/>
  <c r="B277" i="9" s="1"/>
  <c r="E382" i="10" l="1"/>
  <c r="F380" i="10"/>
  <c r="J380" i="10" s="1"/>
  <c r="D380" i="10"/>
  <c r="D278" i="9"/>
  <c r="C278" i="9" s="1"/>
  <c r="E277" i="9"/>
  <c r="K277" i="9"/>
  <c r="F381" i="10" l="1"/>
  <c r="J381" i="10" s="1"/>
  <c r="D381" i="10"/>
  <c r="E383" i="10"/>
  <c r="K278" i="9"/>
  <c r="E278" i="9"/>
  <c r="B278" i="9"/>
  <c r="F382" i="10" l="1"/>
  <c r="J382" i="10" s="1"/>
  <c r="D382" i="10"/>
  <c r="D279" i="9"/>
  <c r="C279" i="9" s="1"/>
  <c r="F383" i="10" l="1"/>
  <c r="J383" i="10" s="1"/>
  <c r="D383" i="10"/>
  <c r="E279" i="9"/>
  <c r="K279" i="9"/>
  <c r="B279" i="9"/>
  <c r="D280" i="9" l="1"/>
  <c r="C280" i="9" s="1"/>
  <c r="B280" i="9" s="1"/>
  <c r="D281" i="9" l="1"/>
  <c r="C281" i="9" s="1"/>
  <c r="E280" i="9"/>
  <c r="K280" i="9"/>
  <c r="K281" i="9" l="1"/>
  <c r="E281" i="9"/>
  <c r="B281" i="9"/>
  <c r="D282" i="9" l="1"/>
  <c r="C282" i="9" s="1"/>
  <c r="B282" i="9" s="1"/>
  <c r="D283" i="9" l="1"/>
  <c r="C283" i="9" s="1"/>
  <c r="B283" i="9" s="1"/>
  <c r="E282" i="9"/>
  <c r="K282" i="9"/>
  <c r="D284" i="9" l="1"/>
  <c r="C284" i="9" s="1"/>
  <c r="E283" i="9"/>
  <c r="K283" i="9"/>
  <c r="K284" i="9" l="1"/>
  <c r="E284" i="9"/>
  <c r="B284" i="9"/>
  <c r="D285" i="9" l="1"/>
  <c r="C285" i="9" s="1"/>
  <c r="B285" i="9" s="1"/>
  <c r="D286" i="9" l="1"/>
  <c r="C286" i="9" s="1"/>
  <c r="E285" i="9"/>
  <c r="K285" i="9"/>
  <c r="K286" i="9" l="1"/>
  <c r="E286" i="9"/>
  <c r="B286" i="9"/>
  <c r="D287" i="9" l="1"/>
  <c r="C287" i="9" s="1"/>
  <c r="K287" i="9" l="1"/>
  <c r="E287" i="9"/>
  <c r="B287" i="9"/>
  <c r="D288" i="9" l="1"/>
  <c r="C288" i="9" s="1"/>
  <c r="B288" i="9" s="1"/>
  <c r="D289" i="9" l="1"/>
  <c r="C289" i="9" s="1"/>
  <c r="E288" i="9"/>
  <c r="K288" i="9"/>
  <c r="E289" i="9" l="1"/>
  <c r="K289" i="9"/>
  <c r="B289" i="9"/>
  <c r="D290" i="9" l="1"/>
  <c r="C290" i="9" s="1"/>
  <c r="B290" i="9" s="1"/>
  <c r="D291" i="9" l="1"/>
  <c r="C291" i="9" s="1"/>
  <c r="B291" i="9" s="1"/>
  <c r="E290" i="9"/>
  <c r="K290" i="9"/>
  <c r="D292" i="9" l="1"/>
  <c r="C292" i="9" s="1"/>
  <c r="B292" i="9" s="1"/>
  <c r="E291" i="9"/>
  <c r="K291" i="9"/>
  <c r="D293" i="9" l="1"/>
  <c r="C293" i="9" s="1"/>
  <c r="B293" i="9" s="1"/>
  <c r="K292" i="9"/>
  <c r="E292" i="9"/>
  <c r="D294" i="9" l="1"/>
  <c r="C294" i="9" s="1"/>
  <c r="E293" i="9"/>
  <c r="K293" i="9"/>
  <c r="E294" i="9" l="1"/>
  <c r="K294" i="9"/>
  <c r="B294" i="9"/>
  <c r="D295" i="9" l="1"/>
  <c r="C295" i="9" s="1"/>
  <c r="K295" i="9" l="1"/>
  <c r="E295" i="9"/>
  <c r="B295" i="9"/>
  <c r="D296" i="9" l="1"/>
  <c r="C296" i="9" s="1"/>
  <c r="B296" i="9" s="1"/>
  <c r="D297" i="9" l="1"/>
  <c r="C297" i="9" s="1"/>
  <c r="B297" i="9" s="1"/>
  <c r="E296" i="9"/>
  <c r="K296" i="9"/>
  <c r="D298" i="9" l="1"/>
  <c r="C298" i="9" s="1"/>
  <c r="K297" i="9"/>
  <c r="E297" i="9"/>
  <c r="K298" i="9" l="1"/>
  <c r="E298" i="9"/>
  <c r="B298" i="9"/>
  <c r="D299" i="9" l="1"/>
  <c r="C299" i="9" s="1"/>
  <c r="B299" i="9" s="1"/>
  <c r="D300" i="9" l="1"/>
  <c r="C300" i="9" s="1"/>
  <c r="E299" i="9"/>
  <c r="K299" i="9"/>
  <c r="E300" i="9" l="1"/>
  <c r="K300" i="9"/>
  <c r="B300" i="9"/>
  <c r="D301" i="9" l="1"/>
  <c r="C301" i="9" s="1"/>
  <c r="E301" i="9" l="1"/>
  <c r="K301" i="9"/>
  <c r="B301" i="9"/>
  <c r="D302" i="9" l="1"/>
  <c r="C302" i="9" s="1"/>
  <c r="B302" i="9" s="1"/>
  <c r="D303" i="9" l="1"/>
  <c r="C303" i="9" s="1"/>
  <c r="K302" i="9"/>
  <c r="E302" i="9"/>
  <c r="K303" i="9" l="1"/>
  <c r="E303" i="9"/>
  <c r="B303" i="9"/>
  <c r="D304" i="9" l="1"/>
  <c r="C304" i="9" s="1"/>
  <c r="B304" i="9" s="1"/>
  <c r="D305" i="9" l="1"/>
  <c r="C305" i="9" s="1"/>
  <c r="B305" i="9" s="1"/>
  <c r="E304" i="9"/>
  <c r="K304" i="9"/>
  <c r="D306" i="9" l="1"/>
  <c r="C306" i="9" s="1"/>
  <c r="K305" i="9"/>
  <c r="E305" i="9"/>
  <c r="K306" i="9" l="1"/>
  <c r="E306" i="9"/>
  <c r="B306" i="9"/>
  <c r="D307" i="9" l="1"/>
  <c r="C307" i="9" s="1"/>
  <c r="B307" i="9" s="1"/>
  <c r="D308" i="9" l="1"/>
  <c r="C308" i="9" s="1"/>
  <c r="B308" i="9" s="1"/>
  <c r="E307" i="9"/>
  <c r="K307" i="9"/>
  <c r="D309" i="9" l="1"/>
  <c r="C309" i="9" s="1"/>
  <c r="B309" i="9" s="1"/>
  <c r="E308" i="9"/>
  <c r="K308" i="9"/>
  <c r="D310" i="9" l="1"/>
  <c r="C310" i="9" s="1"/>
  <c r="E309" i="9"/>
  <c r="K309" i="9"/>
  <c r="K310" i="9" l="1"/>
  <c r="E310" i="9"/>
  <c r="B310" i="9"/>
  <c r="D311" i="9" l="1"/>
  <c r="C311" i="9" s="1"/>
  <c r="B311" i="9" s="1"/>
  <c r="D312" i="9" l="1"/>
  <c r="C312" i="9" s="1"/>
  <c r="B312" i="9" s="1"/>
  <c r="K311" i="9"/>
  <c r="E311" i="9"/>
  <c r="D313" i="9" l="1"/>
  <c r="C313" i="9" s="1"/>
  <c r="E312" i="9"/>
  <c r="K312" i="9"/>
  <c r="E313" i="9" l="1"/>
  <c r="K313" i="9"/>
  <c r="B313" i="9"/>
  <c r="D314" i="9" l="1"/>
  <c r="C314" i="9" s="1"/>
  <c r="B314" i="9" s="1"/>
  <c r="D315" i="9" l="1"/>
  <c r="C315" i="9" s="1"/>
  <c r="E314" i="9"/>
  <c r="K314" i="9"/>
  <c r="E315" i="9" l="1"/>
  <c r="K315" i="9"/>
  <c r="B315" i="9"/>
  <c r="D316" i="9" l="1"/>
  <c r="C316" i="9" s="1"/>
  <c r="E316" i="9" l="1"/>
  <c r="K316" i="9"/>
  <c r="B316" i="9"/>
  <c r="D317" i="9" l="1"/>
  <c r="C317" i="9" s="1"/>
  <c r="B317" i="9" s="1"/>
  <c r="D318" i="9" l="1"/>
  <c r="C318" i="9" s="1"/>
  <c r="K317" i="9"/>
  <c r="E317" i="9"/>
  <c r="K318" i="9" l="1"/>
  <c r="E318" i="9"/>
  <c r="B318" i="9"/>
  <c r="D319" i="9" l="1"/>
  <c r="C319" i="9" s="1"/>
  <c r="B319" i="9" s="1"/>
  <c r="D320" i="9" l="1"/>
  <c r="C320" i="9" s="1"/>
  <c r="B320" i="9" s="1"/>
  <c r="K319" i="9"/>
  <c r="E319" i="9"/>
  <c r="D321" i="9" l="1"/>
  <c r="C321" i="9" s="1"/>
  <c r="E320" i="9"/>
  <c r="K320" i="9"/>
  <c r="E321" i="9" l="1"/>
  <c r="K321" i="9"/>
  <c r="B321" i="9"/>
  <c r="D322" i="9" l="1"/>
  <c r="C322" i="9" s="1"/>
  <c r="K322" i="9" l="1"/>
  <c r="E322" i="9"/>
  <c r="B322" i="9"/>
  <c r="D323" i="9" l="1"/>
  <c r="C323" i="9" s="1"/>
  <c r="B323" i="9" s="1"/>
  <c r="D324" i="9" l="1"/>
  <c r="C324" i="9" s="1"/>
  <c r="B324" i="9" s="1"/>
  <c r="E323" i="9"/>
  <c r="K323" i="9"/>
  <c r="D325" i="9" l="1"/>
  <c r="C325" i="9" s="1"/>
  <c r="B325" i="9" s="1"/>
  <c r="K324" i="9"/>
  <c r="E324" i="9"/>
  <c r="D326" i="9" l="1"/>
  <c r="C326" i="9" s="1"/>
  <c r="B326" i="9" s="1"/>
  <c r="K325" i="9"/>
  <c r="E325" i="9"/>
  <c r="D327" i="9" l="1"/>
  <c r="C327" i="9" s="1"/>
  <c r="B327" i="9" s="1"/>
  <c r="K326" i="9"/>
  <c r="E326" i="9"/>
  <c r="D328" i="9" l="1"/>
  <c r="C328" i="9" s="1"/>
  <c r="B328" i="9" s="1"/>
  <c r="E327" i="9"/>
  <c r="K327" i="9"/>
  <c r="D329" i="9" l="1"/>
  <c r="C329" i="9" s="1"/>
  <c r="B329" i="9" s="1"/>
  <c r="D330" i="9" s="1"/>
  <c r="C330" i="9" s="1"/>
  <c r="K328" i="9"/>
  <c r="E328" i="9"/>
  <c r="B330" i="9" l="1"/>
  <c r="K330" i="9"/>
  <c r="E330" i="9"/>
  <c r="K329" i="9"/>
  <c r="E329" i="9"/>
  <c r="D331" i="9" l="1"/>
  <c r="C331" i="9" s="1"/>
  <c r="B331" i="9" s="1"/>
  <c r="D332" i="9" s="1"/>
  <c r="C332" i="9" s="1"/>
  <c r="B332" i="9" l="1"/>
  <c r="D333" i="9" s="1"/>
  <c r="C333" i="9" s="1"/>
  <c r="K332" i="9"/>
  <c r="E332" i="9"/>
  <c r="E331" i="9"/>
  <c r="K331" i="9"/>
  <c r="B333" i="9" l="1"/>
  <c r="E333" i="9"/>
  <c r="K333" i="9"/>
  <c r="D334" i="9" l="1"/>
  <c r="C334" i="9" s="1"/>
  <c r="B334" i="9" s="1"/>
  <c r="D335" i="9" l="1"/>
  <c r="C335" i="9" s="1"/>
  <c r="B335" i="9" s="1"/>
  <c r="E334" i="9"/>
  <c r="K334" i="9"/>
  <c r="D336" i="9" l="1"/>
  <c r="C336" i="9" s="1"/>
  <c r="B336" i="9" s="1"/>
  <c r="D337" i="9" s="1"/>
  <c r="C337" i="9" s="1"/>
  <c r="K335" i="9"/>
  <c r="E335" i="9"/>
  <c r="B337" i="9" l="1"/>
  <c r="E337" i="9"/>
  <c r="K337" i="9"/>
  <c r="E336" i="9"/>
  <c r="K336" i="9"/>
  <c r="D338" i="9" l="1"/>
  <c r="C338" i="9" s="1"/>
  <c r="B338" i="9" s="1"/>
  <c r="D339" i="9" l="1"/>
  <c r="C339" i="9" s="1"/>
  <c r="B339" i="9" s="1"/>
  <c r="D340" i="9" s="1"/>
  <c r="C340" i="9" s="1"/>
  <c r="K338" i="9"/>
  <c r="E338" i="9"/>
  <c r="B340" i="9" l="1"/>
  <c r="D341" i="9" s="1"/>
  <c r="C341" i="9" s="1"/>
  <c r="K340" i="9"/>
  <c r="E340" i="9"/>
  <c r="E339" i="9"/>
  <c r="K339" i="9"/>
  <c r="B341" i="9" l="1"/>
  <c r="E341" i="9"/>
  <c r="K341" i="9"/>
  <c r="D342" i="9" l="1"/>
  <c r="C342" i="9" s="1"/>
  <c r="B342" i="9" s="1"/>
  <c r="D343" i="9" s="1"/>
  <c r="C343" i="9" s="1"/>
  <c r="B343" i="9" l="1"/>
  <c r="E343" i="9"/>
  <c r="K343" i="9"/>
  <c r="E342" i="9"/>
  <c r="K342" i="9"/>
  <c r="D344" i="9" l="1"/>
  <c r="C344" i="9" s="1"/>
  <c r="B344" i="9" s="1"/>
  <c r="D345" i="9" l="1"/>
  <c r="C345" i="9" s="1"/>
  <c r="B345" i="9" s="1"/>
  <c r="D346" i="9" s="1"/>
  <c r="C346" i="9" s="1"/>
  <c r="K344" i="9"/>
  <c r="E344" i="9"/>
  <c r="B346" i="9" l="1"/>
  <c r="E346" i="9"/>
  <c r="K346" i="9"/>
  <c r="E345" i="9"/>
  <c r="K345" i="9"/>
  <c r="D347" i="9" l="1"/>
  <c r="C347" i="9" s="1"/>
  <c r="B347" i="9" s="1"/>
  <c r="D348" i="9" s="1"/>
  <c r="C348" i="9" s="1"/>
  <c r="B348" i="9" l="1"/>
  <c r="E348" i="9"/>
  <c r="K348" i="9"/>
  <c r="E347" i="9"/>
  <c r="K347" i="9"/>
  <c r="D349" i="9" l="1"/>
  <c r="C349" i="9" s="1"/>
  <c r="K349" i="9" l="1"/>
  <c r="E349" i="9"/>
  <c r="B349" i="9"/>
  <c r="D350" i="9" l="1"/>
  <c r="C350" i="9" s="1"/>
  <c r="B350" i="9" s="1"/>
  <c r="D351" i="9" l="1"/>
  <c r="C351" i="9" s="1"/>
  <c r="B351" i="9" s="1"/>
  <c r="E350" i="9"/>
  <c r="K350" i="9"/>
  <c r="D352" i="9" l="1"/>
  <c r="C352" i="9" s="1"/>
  <c r="B352" i="9" s="1"/>
  <c r="K351" i="9"/>
  <c r="E351" i="9"/>
  <c r="D353" i="9" l="1"/>
  <c r="C353" i="9" s="1"/>
  <c r="B353" i="9" s="1"/>
  <c r="D354" i="9" s="1"/>
  <c r="C354" i="9" s="1"/>
  <c r="E352" i="9"/>
  <c r="K352" i="9"/>
  <c r="B354" i="9" l="1"/>
  <c r="K354" i="9"/>
  <c r="E354" i="9"/>
  <c r="K353" i="9"/>
  <c r="E353" i="9"/>
  <c r="D355" i="9" l="1"/>
  <c r="C355" i="9" s="1"/>
  <c r="B355" i="9" s="1"/>
  <c r="D356" i="9" l="1"/>
  <c r="C356" i="9" s="1"/>
  <c r="B356" i="9" s="1"/>
  <c r="K355" i="9"/>
  <c r="E355" i="9"/>
  <c r="D357" i="9" l="1"/>
  <c r="C357" i="9" s="1"/>
  <c r="B357" i="9" s="1"/>
  <c r="D358" i="9" s="1"/>
  <c r="C358" i="9" s="1"/>
  <c r="E356" i="9"/>
  <c r="K356" i="9"/>
  <c r="B358" i="9" l="1"/>
  <c r="K358" i="9"/>
  <c r="E358" i="9"/>
  <c r="E357" i="9"/>
  <c r="K357" i="9"/>
  <c r="D359" i="9" l="1"/>
  <c r="C359" i="9" s="1"/>
  <c r="B359" i="9" s="1"/>
  <c r="D360" i="9" l="1"/>
  <c r="C360" i="9" s="1"/>
  <c r="B360" i="9" s="1"/>
  <c r="K359" i="9"/>
  <c r="E359" i="9"/>
  <c r="D361" i="9" l="1"/>
  <c r="C361" i="9" s="1"/>
  <c r="B361" i="9" s="1"/>
  <c r="D362" i="9" s="1"/>
  <c r="C362" i="9" s="1"/>
  <c r="K360" i="9"/>
  <c r="E360" i="9"/>
  <c r="B362" i="9" l="1"/>
  <c r="D363" i="9" s="1"/>
  <c r="C363" i="9" s="1"/>
  <c r="E362" i="9"/>
  <c r="K362" i="9"/>
  <c r="E361" i="9"/>
  <c r="K361" i="9"/>
  <c r="B363" i="9" l="1"/>
  <c r="E363" i="9"/>
  <c r="K363" i="9"/>
  <c r="D364" i="9" l="1"/>
  <c r="C364" i="9" s="1"/>
  <c r="B364" i="9" s="1"/>
  <c r="D365" i="9" s="1"/>
  <c r="C365" i="9" s="1"/>
  <c r="B365" i="9" l="1"/>
  <c r="D366" i="9" s="1"/>
  <c r="C366" i="9" s="1"/>
  <c r="K365" i="9"/>
  <c r="E365" i="9"/>
  <c r="K364" i="9"/>
  <c r="E364" i="9"/>
  <c r="B366" i="9" l="1"/>
  <c r="D367" i="9" s="1"/>
  <c r="C367" i="9" s="1"/>
  <c r="K366" i="9"/>
  <c r="E366" i="9"/>
  <c r="B367" i="9" l="1"/>
  <c r="K367" i="9"/>
  <c r="E367" i="9"/>
  <c r="D368" i="9" l="1"/>
  <c r="C368" i="9" s="1"/>
  <c r="B368" i="9" s="1"/>
  <c r="D369" i="9" s="1"/>
  <c r="C369" i="9" s="1"/>
  <c r="B369" i="9" l="1"/>
  <c r="D370" i="9" s="1"/>
  <c r="C370" i="9" s="1"/>
  <c r="K369" i="9"/>
  <c r="E369" i="9"/>
  <c r="K368" i="9"/>
  <c r="E368" i="9"/>
  <c r="B370" i="9" l="1"/>
  <c r="D371" i="9" s="1"/>
  <c r="C371" i="9" s="1"/>
  <c r="K370" i="9"/>
  <c r="E370" i="9"/>
  <c r="B371" i="9" l="1"/>
  <c r="E371" i="9"/>
  <c r="K371" i="9"/>
  <c r="D372" i="9" l="1"/>
  <c r="C372" i="9" s="1"/>
  <c r="B372" i="9" s="1"/>
  <c r="D373" i="9" l="1"/>
  <c r="C373" i="9" s="1"/>
  <c r="B373" i="9" s="1"/>
  <c r="D374" i="9" s="1"/>
  <c r="C374" i="9" s="1"/>
  <c r="K372" i="9"/>
  <c r="E372" i="9"/>
  <c r="B374" i="9" l="1"/>
  <c r="E374" i="9"/>
  <c r="K374" i="9"/>
  <c r="E373" i="9"/>
  <c r="K373" i="9"/>
  <c r="D375" i="9" l="1"/>
  <c r="C375" i="9" s="1"/>
  <c r="B375" i="9" s="1"/>
  <c r="D376" i="9" l="1"/>
  <c r="C376" i="9" s="1"/>
  <c r="B376" i="9" s="1"/>
  <c r="D377" i="9" s="1"/>
  <c r="C377" i="9" s="1"/>
  <c r="K375" i="9"/>
  <c r="E375" i="9"/>
  <c r="B377" i="9" l="1"/>
  <c r="D378" i="9" s="1"/>
  <c r="C378" i="9" s="1"/>
  <c r="E377" i="9"/>
  <c r="K377" i="9"/>
  <c r="K376" i="9"/>
  <c r="E376" i="9"/>
  <c r="B378" i="9" l="1"/>
  <c r="D379" i="9" s="1"/>
  <c r="C379" i="9" s="1"/>
  <c r="E378" i="9"/>
  <c r="K378" i="9"/>
  <c r="B379" i="9" l="1"/>
  <c r="K379" i="9"/>
  <c r="E379" i="9"/>
  <c r="D380" i="9" l="1"/>
  <c r="C380" i="9" s="1"/>
  <c r="B380" i="9" s="1"/>
  <c r="D381" i="9" l="1"/>
  <c r="C381" i="9" s="1"/>
  <c r="B381" i="9" s="1"/>
  <c r="D382" i="9" s="1"/>
  <c r="C382" i="9" s="1"/>
  <c r="K380" i="9"/>
  <c r="E380" i="9"/>
  <c r="B382" i="9" l="1"/>
  <c r="D383" i="9" s="1"/>
  <c r="C383" i="9" s="1"/>
  <c r="E382" i="9"/>
  <c r="K382" i="9"/>
  <c r="E381" i="9"/>
  <c r="K381" i="9"/>
  <c r="B383" i="9" l="1"/>
  <c r="K383" i="9"/>
  <c r="E383" i="9"/>
</calcChain>
</file>

<file path=xl/sharedStrings.xml><?xml version="1.0" encoding="utf-8"?>
<sst xmlns="http://schemas.openxmlformats.org/spreadsheetml/2006/main" count="145" uniqueCount="74">
  <si>
    <t>Monto:</t>
  </si>
  <si>
    <t>TASA DE INTERÉS 9%</t>
  </si>
  <si>
    <t>Plazo</t>
  </si>
  <si>
    <t>Cuota</t>
  </si>
  <si>
    <t>Seguros</t>
  </si>
  <si>
    <t>TOTAL CUOTA</t>
  </si>
  <si>
    <t>Salario recomendado</t>
  </si>
  <si>
    <t>25 años</t>
  </si>
  <si>
    <t>20 años</t>
  </si>
  <si>
    <t>15 años</t>
  </si>
  <si>
    <t>10 años</t>
  </si>
  <si>
    <t>*</t>
  </si>
  <si>
    <t xml:space="preserve">Puede realizar abonos a capital a partir del segundo año </t>
  </si>
  <si>
    <t>No hay penalización por cancelación anticipada después de los dos años</t>
  </si>
  <si>
    <t xml:space="preserve">El cálculo de las cuotas mensuales se realizaron sin tomar en cuenta </t>
  </si>
  <si>
    <t>las deudas mensuales, si el cliente tiene dedudas mensuales entonces</t>
  </si>
  <si>
    <t>debera de reflejar más ingresos.</t>
  </si>
  <si>
    <t>CHN-GBR-20202411-01</t>
  </si>
  <si>
    <r>
      <t>Nombre del cliente</t>
    </r>
    <r>
      <rPr>
        <b/>
        <sz val="9"/>
        <color rgb="FFFF0000"/>
        <rFont val="Calibri"/>
        <family val="2"/>
        <scheme val="minor"/>
      </rPr>
      <t>:</t>
    </r>
  </si>
  <si>
    <r>
      <t>Destino del crédito</t>
    </r>
    <r>
      <rPr>
        <b/>
        <sz val="9"/>
        <color rgb="FFFF0000"/>
        <rFont val="Calibri"/>
        <family val="2"/>
        <scheme val="minor"/>
      </rPr>
      <t>:</t>
    </r>
  </si>
  <si>
    <t>Compra de vivienda Casa Plan</t>
  </si>
  <si>
    <t>CUOTA NIVELADA</t>
  </si>
  <si>
    <t>Monto Solicitado</t>
  </si>
  <si>
    <t>Plazo en meses</t>
  </si>
  <si>
    <t>Tasa de interés</t>
  </si>
  <si>
    <t>CUOT.NIVEL.</t>
  </si>
  <si>
    <t>Cuota Nivelada</t>
  </si>
  <si>
    <t>Cuota + Seguros</t>
  </si>
  <si>
    <t xml:space="preserve"> </t>
  </si>
  <si>
    <t>Deudas mensuales</t>
  </si>
  <si>
    <t>Cálculo de deudas</t>
  </si>
  <si>
    <t>Ingreso mensual</t>
  </si>
  <si>
    <t>RCI 40%</t>
  </si>
  <si>
    <t>Apartamento</t>
  </si>
  <si>
    <t>No</t>
  </si>
  <si>
    <t>Casa</t>
  </si>
  <si>
    <t>Si</t>
  </si>
  <si>
    <t>De la propiedad</t>
  </si>
  <si>
    <t>Valor terreno</t>
  </si>
  <si>
    <t>Valor construcción</t>
  </si>
  <si>
    <t>Total</t>
  </si>
  <si>
    <t>Valor a otorgar máximo 80%</t>
  </si>
  <si>
    <t>PORCENTAJE OTORGADO</t>
  </si>
  <si>
    <t>Saldo a Capital</t>
  </si>
  <si>
    <t>Capital</t>
  </si>
  <si>
    <t>Intereses</t>
  </si>
  <si>
    <t>Cuota mensual</t>
  </si>
  <si>
    <t>Seguro vida</t>
  </si>
  <si>
    <t>Seguro Daños</t>
  </si>
  <si>
    <t>Cuota total</t>
  </si>
  <si>
    <t>Proyecto Aliado</t>
  </si>
  <si>
    <t>Compra de terreno</t>
  </si>
  <si>
    <t>Construcción lote propio</t>
  </si>
  <si>
    <t>Vivienda proyectada</t>
  </si>
  <si>
    <t>Ampliación de crédito</t>
  </si>
  <si>
    <t xml:space="preserve">Consolidación de deudas </t>
  </si>
  <si>
    <t>NANCY VERALIZ CERVANTES</t>
  </si>
  <si>
    <t>Liberación de Gravámen</t>
  </si>
  <si>
    <t>Cuota sin seguro</t>
  </si>
  <si>
    <t>Dias</t>
  </si>
  <si>
    <t>Monto</t>
  </si>
  <si>
    <t>Pago de este crédito</t>
  </si>
  <si>
    <t>pago deuda mensual</t>
  </si>
  <si>
    <t>Plazo meses</t>
  </si>
  <si>
    <t>Interés</t>
  </si>
  <si>
    <t>Interés meses</t>
  </si>
  <si>
    <t>Año comercial</t>
  </si>
  <si>
    <t>Mes comercial</t>
  </si>
  <si>
    <t>CUOTA SOBRE SALDOS</t>
  </si>
  <si>
    <t>No. Cuota</t>
  </si>
  <si>
    <t>Amortizaciones</t>
  </si>
  <si>
    <t>Cuota nivelada</t>
  </si>
  <si>
    <t>Saldo actual</t>
  </si>
  <si>
    <t>Cuota s /saldos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</si>
</sst>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[$Q-100A]* #,##0.00_ ;_-[$Q-100A]* \-#,##0.00\ ;_-[$Q-100A]* &quot;-&quot;??_ ;_-@_ "/>
    <numFmt numFmtId="166" formatCode="_([$Q-100A]* #,##0.00_);_([$Q-100A]* \(#,##0.00\);_([$Q-100A]* &quot;-&quot;??_);_(@_)"/>
    <numFmt numFmtId="167" formatCode="0.0%"/>
    <numFmt numFmtId="168" formatCode="0.0000"/>
    <numFmt numFmtId="169" formatCode="#,##0.00_ ;[Red]\-#,##0.00\ "/>
    <numFmt numFmtId="170" formatCode="#,##0_ ;[Red]\-#,##0\ "/>
  </numFmts>
  <fonts count="3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0"/>
      <name val="Arial"/>
      <family val="2"/>
    </font>
    <font>
      <sz val="10"/>
      <color theme="0" tint="-0.249977111117893"/>
      <name val="Calibri"/>
      <family val="2"/>
      <scheme val="minor"/>
    </font>
    <font>
      <b/>
      <sz val="10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1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164" fontId="5" fillId="2" borderId="0" xfId="2" applyFont="1" applyFill="1" applyBorder="1"/>
    <xf numFmtId="0" fontId="6" fillId="2" borderId="0" xfId="0" applyFont="1" applyFill="1"/>
    <xf numFmtId="0" fontId="7" fillId="2" borderId="0" xfId="1" applyFont="1" applyFill="1" applyBorder="1" applyAlignment="1" applyProtection="1"/>
    <xf numFmtId="43" fontId="5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164" fontId="8" fillId="2" borderId="0" xfId="2" applyFont="1" applyFill="1" applyBorder="1"/>
    <xf numFmtId="164" fontId="3" fillId="2" borderId="0" xfId="2" applyFont="1" applyFill="1" applyBorder="1"/>
    <xf numFmtId="0" fontId="12" fillId="2" borderId="0" xfId="0" applyFont="1" applyFill="1"/>
    <xf numFmtId="164" fontId="8" fillId="2" borderId="0" xfId="2" applyFont="1" applyFill="1" applyBorder="1" applyAlignment="1">
      <alignment horizontal="right"/>
    </xf>
    <xf numFmtId="167" fontId="3" fillId="2" borderId="0" xfId="0" applyNumberFormat="1" applyFont="1" applyFill="1"/>
    <xf numFmtId="43" fontId="3" fillId="2" borderId="0" xfId="0" applyNumberFormat="1" applyFont="1" applyFill="1"/>
    <xf numFmtId="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0" fontId="12" fillId="2" borderId="0" xfId="0" applyNumberFormat="1" applyFont="1" applyFill="1" applyAlignment="1">
      <alignment horizontal="center"/>
    </xf>
    <xf numFmtId="4" fontId="12" fillId="2" borderId="0" xfId="0" applyNumberFormat="1" applyFont="1" applyFill="1"/>
    <xf numFmtId="164" fontId="12" fillId="2" borderId="0" xfId="0" applyNumberFormat="1" applyFont="1" applyFill="1"/>
    <xf numFmtId="164" fontId="13" fillId="4" borderId="12" xfId="0" applyNumberFormat="1" applyFont="1" applyFill="1" applyBorder="1"/>
    <xf numFmtId="164" fontId="13" fillId="3" borderId="12" xfId="0" applyNumberFormat="1" applyFont="1" applyFill="1" applyBorder="1"/>
    <xf numFmtId="9" fontId="12" fillId="2" borderId="12" xfId="3" applyFont="1" applyFill="1" applyBorder="1" applyAlignment="1">
      <alignment horizontal="center"/>
    </xf>
    <xf numFmtId="164" fontId="12" fillId="2" borderId="0" xfId="2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/>
    <xf numFmtId="164" fontId="8" fillId="2" borderId="0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4" fontId="12" fillId="9" borderId="12" xfId="0" applyNumberFormat="1" applyFont="1" applyFill="1" applyBorder="1"/>
    <xf numFmtId="4" fontId="13" fillId="5" borderId="12" xfId="0" applyNumberFormat="1" applyFont="1" applyFill="1" applyBorder="1"/>
    <xf numFmtId="9" fontId="12" fillId="2" borderId="0" xfId="3" applyFont="1" applyFill="1" applyBorder="1"/>
    <xf numFmtId="9" fontId="10" fillId="9" borderId="12" xfId="3" applyFont="1" applyFill="1" applyBorder="1" applyAlignment="1">
      <alignment horizontal="center"/>
    </xf>
    <xf numFmtId="43" fontId="14" fillId="2" borderId="0" xfId="0" applyNumberFormat="1" applyFont="1" applyFill="1"/>
    <xf numFmtId="164" fontId="3" fillId="2" borderId="0" xfId="2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3" fontId="3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/>
    </xf>
    <xf numFmtId="4" fontId="13" fillId="4" borderId="23" xfId="0" applyNumberFormat="1" applyFont="1" applyFill="1" applyBorder="1" applyAlignment="1">
      <alignment horizontal="center" wrapText="1"/>
    </xf>
    <xf numFmtId="4" fontId="13" fillId="4" borderId="24" xfId="0" applyNumberFormat="1" applyFont="1" applyFill="1" applyBorder="1" applyAlignment="1">
      <alignment horizontal="center"/>
    </xf>
    <xf numFmtId="4" fontId="16" fillId="4" borderId="24" xfId="0" applyNumberFormat="1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 wrapText="1"/>
    </xf>
    <xf numFmtId="0" fontId="13" fillId="4" borderId="25" xfId="0" applyFont="1" applyFill="1" applyBorder="1" applyAlignment="1">
      <alignment horizontal="center" wrapText="1"/>
    </xf>
    <xf numFmtId="165" fontId="18" fillId="2" borderId="0" xfId="2" applyNumberFormat="1" applyFont="1" applyFill="1" applyBorder="1"/>
    <xf numFmtId="0" fontId="8" fillId="2" borderId="0" xfId="0" applyFont="1" applyFill="1" applyAlignment="1">
      <alignment horizontal="center" vertical="center"/>
    </xf>
    <xf numFmtId="1" fontId="14" fillId="2" borderId="0" xfId="0" applyNumberFormat="1" applyFon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0" fontId="14" fillId="2" borderId="0" xfId="0" applyFont="1" applyFill="1"/>
    <xf numFmtId="164" fontId="14" fillId="2" borderId="0" xfId="2" applyFont="1" applyFill="1"/>
    <xf numFmtId="0" fontId="17" fillId="2" borderId="0" xfId="0" applyFont="1" applyFill="1"/>
    <xf numFmtId="1" fontId="17" fillId="2" borderId="0" xfId="0" applyNumberFormat="1" applyFont="1" applyFill="1" applyAlignment="1">
      <alignment horizontal="center"/>
    </xf>
    <xf numFmtId="4" fontId="1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4" fontId="14" fillId="2" borderId="12" xfId="2" applyFont="1" applyFill="1" applyBorder="1"/>
    <xf numFmtId="164" fontId="14" fillId="2" borderId="12" xfId="0" applyNumberFormat="1" applyFont="1" applyFill="1" applyBorder="1"/>
    <xf numFmtId="9" fontId="8" fillId="2" borderId="0" xfId="3" applyFont="1" applyFill="1" applyBorder="1" applyAlignment="1">
      <alignment horizontal="right" vertical="center"/>
    </xf>
    <xf numFmtId="164" fontId="5" fillId="2" borderId="0" xfId="0" applyNumberFormat="1" applyFont="1" applyFill="1"/>
    <xf numFmtId="0" fontId="5" fillId="2" borderId="0" xfId="0" applyFont="1" applyFill="1" applyAlignment="1">
      <alignment horizontal="left" vertical="center"/>
    </xf>
    <xf numFmtId="43" fontId="5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43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10" fontId="5" fillId="2" borderId="0" xfId="3" applyNumberFormat="1" applyFont="1" applyFill="1" applyBorder="1" applyAlignment="1"/>
    <xf numFmtId="166" fontId="5" fillId="2" borderId="0" xfId="0" applyNumberFormat="1" applyFont="1" applyFill="1"/>
    <xf numFmtId="0" fontId="19" fillId="2" borderId="0" xfId="0" applyFont="1" applyFill="1"/>
    <xf numFmtId="0" fontId="5" fillId="2" borderId="0" xfId="0" applyFont="1" applyFill="1" applyAlignment="1">
      <alignment horizontal="center"/>
    </xf>
    <xf numFmtId="3" fontId="5" fillId="2" borderId="0" xfId="0" applyNumberFormat="1" applyFont="1" applyFill="1"/>
    <xf numFmtId="0" fontId="14" fillId="2" borderId="0" xfId="0" applyFont="1" applyFill="1" applyAlignment="1">
      <alignment horizontal="center"/>
    </xf>
    <xf numFmtId="4" fontId="20" fillId="4" borderId="23" xfId="0" applyNumberFormat="1" applyFont="1" applyFill="1" applyBorder="1" applyAlignment="1">
      <alignment horizontal="center" wrapText="1"/>
    </xf>
    <xf numFmtId="4" fontId="20" fillId="4" borderId="24" xfId="0" applyNumberFormat="1" applyFont="1" applyFill="1" applyBorder="1" applyAlignment="1">
      <alignment horizontal="center"/>
    </xf>
    <xf numFmtId="0" fontId="20" fillId="4" borderId="24" xfId="0" applyFont="1" applyFill="1" applyBorder="1" applyAlignment="1">
      <alignment horizontal="center" wrapText="1"/>
    </xf>
    <xf numFmtId="0" fontId="20" fillId="4" borderId="25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/>
    </xf>
    <xf numFmtId="164" fontId="14" fillId="2" borderId="22" xfId="2" applyFont="1" applyFill="1" applyBorder="1"/>
    <xf numFmtId="0" fontId="14" fillId="2" borderId="22" xfId="0" applyFont="1" applyFill="1" applyBorder="1"/>
    <xf numFmtId="2" fontId="14" fillId="2" borderId="12" xfId="0" applyNumberFormat="1" applyFont="1" applyFill="1" applyBorder="1"/>
    <xf numFmtId="0" fontId="22" fillId="2" borderId="0" xfId="0" applyFont="1" applyFill="1"/>
    <xf numFmtId="0" fontId="23" fillId="2" borderId="0" xfId="0" applyFont="1" applyFill="1" applyAlignment="1">
      <alignment horizontal="center" wrapText="1"/>
    </xf>
    <xf numFmtId="4" fontId="22" fillId="2" borderId="0" xfId="0" applyNumberFormat="1" applyFont="1" applyFill="1"/>
    <xf numFmtId="0" fontId="5" fillId="7" borderId="0" xfId="0" applyFont="1" applyFill="1"/>
    <xf numFmtId="0" fontId="5" fillId="7" borderId="0" xfId="0" applyFont="1" applyFill="1" applyAlignment="1">
      <alignment horizontal="left" vertical="center"/>
    </xf>
    <xf numFmtId="43" fontId="5" fillId="7" borderId="0" xfId="0" applyNumberFormat="1" applyFont="1" applyFill="1" applyAlignment="1">
      <alignment horizontal="left" vertical="center"/>
    </xf>
    <xf numFmtId="0" fontId="5" fillId="7" borderId="0" xfId="0" applyFont="1" applyFill="1" applyAlignment="1">
      <alignment vertical="center"/>
    </xf>
    <xf numFmtId="10" fontId="5" fillId="7" borderId="0" xfId="3" applyNumberFormat="1" applyFont="1" applyFill="1" applyBorder="1" applyAlignment="1"/>
    <xf numFmtId="4" fontId="12" fillId="9" borderId="7" xfId="0" applyNumberFormat="1" applyFont="1" applyFill="1" applyBorder="1"/>
    <xf numFmtId="9" fontId="10" fillId="9" borderId="9" xfId="3" applyFont="1" applyFill="1" applyBorder="1" applyAlignment="1">
      <alignment horizontal="center"/>
    </xf>
    <xf numFmtId="0" fontId="24" fillId="2" borderId="0" xfId="0" applyFont="1" applyFill="1"/>
    <xf numFmtId="0" fontId="24" fillId="2" borderId="0" xfId="0" applyFont="1" applyFill="1" applyAlignment="1">
      <alignment horizontal="center" vertical="center"/>
    </xf>
    <xf numFmtId="0" fontId="25" fillId="2" borderId="0" xfId="0" applyFont="1" applyFill="1"/>
    <xf numFmtId="0" fontId="26" fillId="2" borderId="0" xfId="0" applyFont="1" applyFill="1"/>
    <xf numFmtId="164" fontId="25" fillId="2" borderId="0" xfId="2" applyFont="1" applyFill="1" applyBorder="1"/>
    <xf numFmtId="164" fontId="25" fillId="2" borderId="0" xfId="2" applyFont="1" applyFill="1" applyBorder="1" applyAlignment="1">
      <alignment horizontal="right"/>
    </xf>
    <xf numFmtId="0" fontId="27" fillId="2" borderId="0" xfId="0" applyFont="1" applyFill="1"/>
    <xf numFmtId="0" fontId="25" fillId="2" borderId="0" xfId="0" applyFont="1" applyFill="1" applyAlignment="1">
      <alignment horizontal="left" vertical="center"/>
    </xf>
    <xf numFmtId="164" fontId="25" fillId="2" borderId="0" xfId="2" applyFont="1" applyFill="1" applyBorder="1" applyAlignment="1">
      <alignment horizontal="center" vertical="center"/>
    </xf>
    <xf numFmtId="164" fontId="25" fillId="2" borderId="0" xfId="2" applyFont="1" applyFill="1" applyBorder="1" applyAlignment="1">
      <alignment horizontal="right" vertical="center"/>
    </xf>
    <xf numFmtId="164" fontId="5" fillId="2" borderId="0" xfId="2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9" fontId="25" fillId="2" borderId="0" xfId="3" applyFont="1" applyFill="1" applyBorder="1" applyAlignment="1">
      <alignment horizontal="right" vertical="center"/>
    </xf>
    <xf numFmtId="9" fontId="26" fillId="2" borderId="0" xfId="3" applyFont="1" applyFill="1" applyBorder="1" applyAlignment="1">
      <alignment horizontal="right" vertical="center"/>
    </xf>
    <xf numFmtId="4" fontId="5" fillId="2" borderId="0" xfId="0" applyNumberFormat="1" applyFont="1" applyFill="1"/>
    <xf numFmtId="0" fontId="13" fillId="10" borderId="12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10" borderId="19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4" fontId="12" fillId="9" borderId="14" xfId="0" applyNumberFormat="1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10" fontId="12" fillId="9" borderId="15" xfId="0" applyNumberFormat="1" applyFont="1" applyFill="1" applyBorder="1" applyAlignment="1">
      <alignment horizontal="center" vertical="center"/>
    </xf>
    <xf numFmtId="4" fontId="12" fillId="2" borderId="15" xfId="0" applyNumberFormat="1" applyFont="1" applyFill="1" applyBorder="1" applyAlignment="1">
      <alignment vertical="center"/>
    </xf>
    <xf numFmtId="4" fontId="10" fillId="2" borderId="12" xfId="0" applyNumberFormat="1" applyFont="1" applyFill="1" applyBorder="1" applyAlignment="1">
      <alignment horizontal="center" vertical="center"/>
    </xf>
    <xf numFmtId="4" fontId="12" fillId="2" borderId="15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4" fontId="13" fillId="6" borderId="7" xfId="0" applyNumberFormat="1" applyFont="1" applyFill="1" applyBorder="1"/>
    <xf numFmtId="164" fontId="13" fillId="6" borderId="7" xfId="0" applyNumberFormat="1" applyFont="1" applyFill="1" applyBorder="1"/>
    <xf numFmtId="164" fontId="10" fillId="9" borderId="7" xfId="0" applyNumberFormat="1" applyFont="1" applyFill="1" applyBorder="1"/>
    <xf numFmtId="10" fontId="12" fillId="9" borderId="0" xfId="0" applyNumberFormat="1" applyFont="1" applyFill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4" fontId="12" fillId="2" borderId="20" xfId="0" applyNumberFormat="1" applyFont="1" applyFill="1" applyBorder="1" applyAlignment="1">
      <alignment vertical="center"/>
    </xf>
    <xf numFmtId="164" fontId="13" fillId="6" borderId="10" xfId="2" applyFont="1" applyFill="1" applyBorder="1" applyAlignment="1">
      <alignment horizontal="center" vertical="center" wrapText="1"/>
    </xf>
    <xf numFmtId="164" fontId="10" fillId="9" borderId="11" xfId="0" applyNumberFormat="1" applyFont="1" applyFill="1" applyBorder="1" applyAlignment="1">
      <alignment horizontal="center" vertical="center"/>
    </xf>
    <xf numFmtId="4" fontId="12" fillId="2" borderId="20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0" fillId="2" borderId="0" xfId="0" applyFont="1" applyFill="1"/>
    <xf numFmtId="0" fontId="5" fillId="10" borderId="0" xfId="0" applyFont="1" applyFill="1"/>
    <xf numFmtId="0" fontId="29" fillId="0" borderId="0" xfId="0" applyFont="1"/>
    <xf numFmtId="0" fontId="29" fillId="12" borderId="0" xfId="0" applyFont="1" applyFill="1"/>
    <xf numFmtId="0" fontId="0" fillId="12" borderId="0" xfId="0" applyFill="1"/>
    <xf numFmtId="169" fontId="32" fillId="0" borderId="0" xfId="0" applyNumberFormat="1" applyFont="1"/>
    <xf numFmtId="0" fontId="0" fillId="0" borderId="12" xfId="0" applyBorder="1"/>
    <xf numFmtId="0" fontId="1" fillId="0" borderId="12" xfId="0" applyFont="1" applyBorder="1"/>
    <xf numFmtId="169" fontId="0" fillId="0" borderId="12" xfId="0" applyNumberFormat="1" applyBorder="1"/>
    <xf numFmtId="0" fontId="32" fillId="0" borderId="12" xfId="0" applyFont="1" applyBorder="1"/>
    <xf numFmtId="169" fontId="32" fillId="0" borderId="12" xfId="0" applyNumberFormat="1" applyFont="1" applyBorder="1"/>
    <xf numFmtId="0" fontId="0" fillId="12" borderId="0" xfId="0" applyFill="1" applyAlignment="1">
      <alignment horizontal="left"/>
    </xf>
    <xf numFmtId="0" fontId="32" fillId="12" borderId="0" xfId="0" applyFont="1" applyFill="1"/>
    <xf numFmtId="4" fontId="32" fillId="0" borderId="0" xfId="0" applyNumberFormat="1" applyFont="1"/>
    <xf numFmtId="0" fontId="32" fillId="11" borderId="12" xfId="0" applyFont="1" applyFill="1" applyBorder="1" applyAlignment="1">
      <alignment horizontal="center"/>
    </xf>
    <xf numFmtId="4" fontId="32" fillId="0" borderId="12" xfId="0" applyNumberFormat="1" applyFont="1" applyBorder="1"/>
    <xf numFmtId="0" fontId="32" fillId="2" borderId="0" xfId="0" applyFont="1" applyFill="1" applyAlignment="1">
      <alignment horizontal="left"/>
    </xf>
    <xf numFmtId="0" fontId="29" fillId="11" borderId="12" xfId="0" applyFont="1" applyFill="1" applyBorder="1"/>
    <xf numFmtId="0" fontId="29" fillId="11" borderId="12" xfId="0" applyFont="1" applyFill="1" applyBorder="1" applyAlignment="1">
      <alignment horizontal="left"/>
    </xf>
    <xf numFmtId="168" fontId="0" fillId="0" borderId="12" xfId="0" applyNumberFormat="1" applyBorder="1"/>
    <xf numFmtId="169" fontId="31" fillId="6" borderId="12" xfId="0" applyNumberFormat="1" applyFont="1" applyFill="1" applyBorder="1"/>
    <xf numFmtId="0" fontId="31" fillId="6" borderId="12" xfId="0" applyFont="1" applyFill="1" applyBorder="1"/>
    <xf numFmtId="2" fontId="31" fillId="6" borderId="12" xfId="0" applyNumberFormat="1" applyFont="1" applyFill="1" applyBorder="1"/>
    <xf numFmtId="169" fontId="33" fillId="6" borderId="12" xfId="0" applyNumberFormat="1" applyFont="1" applyFill="1" applyBorder="1"/>
    <xf numFmtId="170" fontId="31" fillId="6" borderId="12" xfId="0" applyNumberFormat="1" applyFont="1" applyFill="1" applyBorder="1"/>
    <xf numFmtId="0" fontId="1" fillId="0" borderId="0" xfId="0" applyFont="1"/>
    <xf numFmtId="0" fontId="29" fillId="0" borderId="12" xfId="0" applyFont="1" applyBorder="1" applyAlignment="1">
      <alignment horizontal="center"/>
    </xf>
    <xf numFmtId="4" fontId="0" fillId="0" borderId="12" xfId="0" applyNumberFormat="1" applyBorder="1"/>
    <xf numFmtId="0" fontId="29" fillId="0" borderId="12" xfId="0" applyFont="1" applyBorder="1"/>
    <xf numFmtId="4" fontId="29" fillId="0" borderId="0" xfId="0" applyNumberFormat="1" applyFont="1"/>
    <xf numFmtId="4" fontId="0" fillId="0" borderId="0" xfId="0" applyNumberFormat="1"/>
    <xf numFmtId="0" fontId="29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18" fillId="14" borderId="0" xfId="0" applyFont="1" applyFill="1" applyAlignment="1">
      <alignment horizontal="center"/>
    </xf>
    <xf numFmtId="4" fontId="12" fillId="14" borderId="14" xfId="0" applyNumberFormat="1" applyFont="1" applyFill="1" applyBorder="1" applyAlignment="1">
      <alignment horizontal="center" vertical="center"/>
    </xf>
    <xf numFmtId="164" fontId="10" fillId="15" borderId="4" xfId="0" applyNumberFormat="1" applyFont="1" applyFill="1" applyBorder="1"/>
    <xf numFmtId="10" fontId="12" fillId="2" borderId="9" xfId="3" applyNumberFormat="1" applyFont="1" applyFill="1" applyBorder="1" applyAlignment="1">
      <alignment horizontal="center"/>
    </xf>
    <xf numFmtId="4" fontId="12" fillId="15" borderId="7" xfId="0" applyNumberFormat="1" applyFont="1" applyFill="1" applyBorder="1"/>
    <xf numFmtId="9" fontId="12" fillId="14" borderId="12" xfId="3" applyFont="1" applyFill="1" applyBorder="1" applyAlignment="1">
      <alignment horizontal="center"/>
    </xf>
    <xf numFmtId="164" fontId="13" fillId="16" borderId="12" xfId="0" applyNumberFormat="1" applyFont="1" applyFill="1" applyBorder="1"/>
    <xf numFmtId="164" fontId="13" fillId="16" borderId="1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2" fillId="15" borderId="21" xfId="0" applyFont="1" applyFill="1" applyBorder="1" applyAlignment="1">
      <alignment horizontal="left"/>
    </xf>
    <xf numFmtId="0" fontId="12" fillId="15" borderId="3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left"/>
    </xf>
    <xf numFmtId="3" fontId="12" fillId="2" borderId="0" xfId="0" applyNumberFormat="1" applyFont="1" applyFill="1" applyAlignment="1">
      <alignment horizontal="left"/>
    </xf>
    <xf numFmtId="4" fontId="10" fillId="2" borderId="2" xfId="0" applyNumberFormat="1" applyFont="1" applyFill="1" applyBorder="1" applyAlignment="1">
      <alignment horizontal="left" wrapText="1"/>
    </xf>
    <xf numFmtId="4" fontId="10" fillId="2" borderId="28" xfId="0" applyNumberFormat="1" applyFont="1" applyFill="1" applyBorder="1" applyAlignment="1">
      <alignment horizontal="left" wrapText="1"/>
    </xf>
    <xf numFmtId="4" fontId="10" fillId="2" borderId="3" xfId="0" applyNumberFormat="1" applyFont="1" applyFill="1" applyBorder="1" applyAlignment="1">
      <alignment horizontal="left" wrapText="1"/>
    </xf>
    <xf numFmtId="0" fontId="28" fillId="2" borderId="0" xfId="0" applyFont="1" applyFill="1" applyAlignment="1">
      <alignment horizontal="center"/>
    </xf>
    <xf numFmtId="0" fontId="13" fillId="6" borderId="16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6" borderId="34" xfId="0" applyFont="1" applyFill="1" applyBorder="1" applyAlignment="1">
      <alignment horizontal="center"/>
    </xf>
    <xf numFmtId="10" fontId="10" fillId="2" borderId="14" xfId="0" applyNumberFormat="1" applyFont="1" applyFill="1" applyBorder="1" applyAlignment="1">
      <alignment horizontal="left"/>
    </xf>
    <xf numFmtId="10" fontId="10" fillId="2" borderId="15" xfId="0" applyNumberFormat="1" applyFont="1" applyFill="1" applyBorder="1" applyAlignment="1">
      <alignment horizontal="left"/>
    </xf>
    <xf numFmtId="0" fontId="12" fillId="9" borderId="17" xfId="0" applyFont="1" applyFill="1" applyBorder="1" applyAlignment="1">
      <alignment horizontal="left"/>
    </xf>
    <xf numFmtId="0" fontId="12" fillId="9" borderId="18" xfId="0" applyFont="1" applyFill="1" applyBorder="1" applyAlignment="1">
      <alignment horizontal="left"/>
    </xf>
    <xf numFmtId="0" fontId="12" fillId="9" borderId="6" xfId="0" applyFont="1" applyFill="1" applyBorder="1" applyAlignment="1">
      <alignment horizontal="left"/>
    </xf>
    <xf numFmtId="0" fontId="13" fillId="6" borderId="31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4" fontId="13" fillId="6" borderId="5" xfId="0" applyNumberFormat="1" applyFont="1" applyFill="1" applyBorder="1" applyAlignment="1">
      <alignment horizontal="left" wrapText="1"/>
    </xf>
    <xf numFmtId="4" fontId="13" fillId="6" borderId="18" xfId="0" applyNumberFormat="1" applyFont="1" applyFill="1" applyBorder="1" applyAlignment="1">
      <alignment horizontal="left" wrapText="1"/>
    </xf>
    <xf numFmtId="4" fontId="13" fillId="6" borderId="6" xfId="0" applyNumberFormat="1" applyFont="1" applyFill="1" applyBorder="1" applyAlignment="1">
      <alignment horizontal="left" wrapText="1"/>
    </xf>
    <xf numFmtId="0" fontId="13" fillId="6" borderId="17" xfId="0" applyFont="1" applyFill="1" applyBorder="1" applyAlignment="1">
      <alignment horizontal="center"/>
    </xf>
    <xf numFmtId="0" fontId="13" fillId="6" borderId="1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2" fillId="9" borderId="20" xfId="0" applyFont="1" applyFill="1" applyBorder="1" applyAlignment="1">
      <alignment horizontal="left"/>
    </xf>
    <xf numFmtId="0" fontId="12" fillId="9" borderId="29" xfId="0" applyFont="1" applyFill="1" applyBorder="1" applyAlignment="1">
      <alignment horizontal="left"/>
    </xf>
    <xf numFmtId="0" fontId="12" fillId="9" borderId="8" xfId="0" applyFont="1" applyFill="1" applyBorder="1" applyAlignment="1">
      <alignment horizontal="left"/>
    </xf>
    <xf numFmtId="4" fontId="10" fillId="9" borderId="5" xfId="0" applyNumberFormat="1" applyFont="1" applyFill="1" applyBorder="1" applyAlignment="1">
      <alignment horizontal="left" wrapText="1"/>
    </xf>
    <xf numFmtId="4" fontId="10" fillId="9" borderId="18" xfId="0" applyNumberFormat="1" applyFont="1" applyFill="1" applyBorder="1" applyAlignment="1">
      <alignment horizontal="left" wrapText="1"/>
    </xf>
    <xf numFmtId="4" fontId="10" fillId="9" borderId="6" xfId="0" applyNumberFormat="1" applyFont="1" applyFill="1" applyBorder="1" applyAlignment="1">
      <alignment horizontal="left" wrapText="1"/>
    </xf>
    <xf numFmtId="10" fontId="10" fillId="14" borderId="12" xfId="0" applyNumberFormat="1" applyFont="1" applyFill="1" applyBorder="1" applyAlignment="1">
      <alignment horizontal="left"/>
    </xf>
    <xf numFmtId="0" fontId="21" fillId="2" borderId="0" xfId="0" applyFont="1" applyFill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28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/>
    </xf>
    <xf numFmtId="0" fontId="13" fillId="5" borderId="18" xfId="0" applyFont="1" applyFill="1" applyBorder="1" applyAlignment="1">
      <alignment horizontal="left"/>
    </xf>
    <xf numFmtId="0" fontId="13" fillId="5" borderId="6" xfId="0" applyFont="1" applyFill="1" applyBorder="1" applyAlignment="1">
      <alignment horizontal="left"/>
    </xf>
    <xf numFmtId="0" fontId="12" fillId="2" borderId="21" xfId="0" applyFont="1" applyFill="1" applyBorder="1" applyAlignment="1">
      <alignment horizontal="left"/>
    </xf>
    <xf numFmtId="0" fontId="12" fillId="2" borderId="29" xfId="0" applyFont="1" applyFill="1" applyBorder="1" applyAlignment="1">
      <alignment horizontal="left"/>
    </xf>
    <xf numFmtId="4" fontId="10" fillId="2" borderId="17" xfId="0" applyNumberFormat="1" applyFont="1" applyFill="1" applyBorder="1" applyAlignment="1">
      <alignment horizontal="left" wrapText="1"/>
    </xf>
    <xf numFmtId="4" fontId="10" fillId="2" borderId="18" xfId="0" applyNumberFormat="1" applyFont="1" applyFill="1" applyBorder="1" applyAlignment="1">
      <alignment horizontal="left" wrapText="1"/>
    </xf>
    <xf numFmtId="4" fontId="10" fillId="2" borderId="6" xfId="0" applyNumberFormat="1" applyFont="1" applyFill="1" applyBorder="1" applyAlignment="1">
      <alignment horizontal="left" wrapText="1"/>
    </xf>
    <xf numFmtId="4" fontId="13" fillId="4" borderId="17" xfId="0" applyNumberFormat="1" applyFont="1" applyFill="1" applyBorder="1" applyAlignment="1">
      <alignment horizontal="left" wrapText="1"/>
    </xf>
    <xf numFmtId="4" fontId="13" fillId="4" borderId="18" xfId="0" applyNumberFormat="1" applyFont="1" applyFill="1" applyBorder="1" applyAlignment="1">
      <alignment horizontal="left" wrapText="1"/>
    </xf>
    <xf numFmtId="4" fontId="13" fillId="4" borderId="6" xfId="0" applyNumberFormat="1" applyFont="1" applyFill="1" applyBorder="1" applyAlignment="1">
      <alignment horizontal="left" wrapText="1"/>
    </xf>
    <xf numFmtId="4" fontId="13" fillId="3" borderId="17" xfId="0" applyNumberFormat="1" applyFont="1" applyFill="1" applyBorder="1" applyAlignment="1">
      <alignment horizontal="left" wrapText="1"/>
    </xf>
    <xf numFmtId="4" fontId="13" fillId="3" borderId="18" xfId="0" applyNumberFormat="1" applyFont="1" applyFill="1" applyBorder="1" applyAlignment="1">
      <alignment horizontal="left" wrapText="1"/>
    </xf>
    <xf numFmtId="4" fontId="13" fillId="3" borderId="6" xfId="0" applyNumberFormat="1" applyFont="1" applyFill="1" applyBorder="1" applyAlignment="1">
      <alignment horizontal="left" wrapText="1"/>
    </xf>
    <xf numFmtId="0" fontId="31" fillId="10" borderId="0" xfId="0" applyFont="1" applyFill="1" applyAlignment="1">
      <alignment horizontal="center"/>
    </xf>
    <xf numFmtId="0" fontId="31" fillId="13" borderId="0" xfId="0" applyFont="1" applyFill="1" applyAlignment="1">
      <alignment horizontal="center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21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</xdr:colOff>
      <xdr:row>0</xdr:row>
      <xdr:rowOff>46039</xdr:rowOff>
    </xdr:from>
    <xdr:to>
      <xdr:col>3</xdr:col>
      <xdr:colOff>76199</xdr:colOff>
      <xdr:row>2</xdr:row>
      <xdr:rowOff>77789</xdr:rowOff>
    </xdr:to>
    <xdr:pic>
      <xdr:nvPicPr>
        <xdr:cNvPr id="2" name="3 Imagen" descr="logo para firma corre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88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" y="46039"/>
          <a:ext cx="2036762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28575</xdr:rowOff>
    </xdr:from>
    <xdr:to>
      <xdr:col>4</xdr:col>
      <xdr:colOff>834614</xdr:colOff>
      <xdr:row>2</xdr:row>
      <xdr:rowOff>117475</xdr:rowOff>
    </xdr:to>
    <xdr:pic>
      <xdr:nvPicPr>
        <xdr:cNvPr id="2" name="3 Imagen" descr="logo para firma corre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88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8575"/>
          <a:ext cx="1990725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1"/>
  <sheetViews>
    <sheetView topLeftCell="A2" zoomScale="120" zoomScaleNormal="120" workbookViewId="0">
      <selection activeCell="H15" sqref="H15"/>
    </sheetView>
  </sheetViews>
  <sheetFormatPr defaultColWidth="10.7109375" defaultRowHeight="13.15"/>
  <cols>
    <col min="3" max="3" width="16.140625" customWidth="1"/>
    <col min="5" max="5" width="14.85546875" customWidth="1"/>
    <col min="6" max="7" width="0" hidden="1" customWidth="1"/>
    <col min="8" max="8" width="23.7109375" customWidth="1"/>
  </cols>
  <sheetData>
    <row r="3" spans="1:8">
      <c r="B3" s="136" t="s">
        <v>0</v>
      </c>
      <c r="C3" s="163">
        <v>650000</v>
      </c>
      <c r="D3" s="159" t="s">
        <v>1</v>
      </c>
    </row>
    <row r="5" spans="1:8">
      <c r="B5" s="162" t="s">
        <v>2</v>
      </c>
      <c r="C5" s="160" t="s">
        <v>3</v>
      </c>
      <c r="D5" s="160" t="s">
        <v>4</v>
      </c>
      <c r="E5" s="160" t="s">
        <v>5</v>
      </c>
      <c r="H5" s="165" t="s">
        <v>6</v>
      </c>
    </row>
    <row r="6" spans="1:8">
      <c r="B6" s="140" t="s">
        <v>7</v>
      </c>
      <c r="C6" s="161">
        <v>5035.18</v>
      </c>
      <c r="D6" s="161">
        <v>250</v>
      </c>
      <c r="E6" s="161">
        <f>+C6+D6</f>
        <v>5285.18</v>
      </c>
      <c r="F6">
        <v>6000</v>
      </c>
      <c r="G6" s="164">
        <f>+F6-E6</f>
        <v>714.81999999999971</v>
      </c>
      <c r="H6" s="164">
        <v>15000</v>
      </c>
    </row>
    <row r="7" spans="1:8">
      <c r="B7" s="140" t="s">
        <v>8</v>
      </c>
      <c r="C7" s="161">
        <v>5398.36</v>
      </c>
      <c r="D7" s="161">
        <v>250</v>
      </c>
      <c r="E7" s="161">
        <f t="shared" ref="E7:E9" si="0">+C7+D7</f>
        <v>5648.36</v>
      </c>
      <c r="F7">
        <v>6000</v>
      </c>
      <c r="G7" s="164">
        <f t="shared" ref="G7:G9" si="1">+F7-E7</f>
        <v>351.64000000000033</v>
      </c>
      <c r="H7" s="164">
        <v>15000</v>
      </c>
    </row>
    <row r="8" spans="1:8">
      <c r="B8" s="140" t="s">
        <v>9</v>
      </c>
      <c r="C8" s="161">
        <v>6085.6</v>
      </c>
      <c r="D8" s="161">
        <v>250</v>
      </c>
      <c r="E8" s="161">
        <f t="shared" si="0"/>
        <v>6335.6</v>
      </c>
      <c r="F8">
        <v>6800</v>
      </c>
      <c r="G8" s="164">
        <f t="shared" si="1"/>
        <v>464.39999999999964</v>
      </c>
      <c r="H8" s="164">
        <v>17000</v>
      </c>
    </row>
    <row r="9" spans="1:8">
      <c r="B9" s="140" t="s">
        <v>10</v>
      </c>
      <c r="C9" s="161">
        <v>7600.55</v>
      </c>
      <c r="D9" s="161">
        <v>250</v>
      </c>
      <c r="E9" s="161">
        <f t="shared" si="0"/>
        <v>7850.55</v>
      </c>
      <c r="F9">
        <v>8000</v>
      </c>
      <c r="G9" s="164">
        <f t="shared" si="1"/>
        <v>149.44999999999982</v>
      </c>
      <c r="H9" s="164">
        <v>20000</v>
      </c>
    </row>
    <row r="11" spans="1:8" ht="15.6">
      <c r="A11" s="166" t="s">
        <v>11</v>
      </c>
      <c r="B11" s="159" t="s">
        <v>12</v>
      </c>
    </row>
    <row r="12" spans="1:8" ht="15.6">
      <c r="A12" s="166" t="s">
        <v>11</v>
      </c>
      <c r="B12" s="159" t="s">
        <v>13</v>
      </c>
    </row>
    <row r="13" spans="1:8" ht="15.6">
      <c r="A13" s="166" t="s">
        <v>11</v>
      </c>
      <c r="B13" s="159" t="s">
        <v>14</v>
      </c>
    </row>
    <row r="14" spans="1:8">
      <c r="B14" s="159" t="s">
        <v>15</v>
      </c>
    </row>
    <row r="15" spans="1:8">
      <c r="B15" s="159" t="s">
        <v>16</v>
      </c>
    </row>
    <row r="19" spans="3:4">
      <c r="C19">
        <v>190000</v>
      </c>
      <c r="D19">
        <f>+C19*8</f>
        <v>1520000</v>
      </c>
    </row>
    <row r="20" spans="3:4">
      <c r="C20">
        <v>250000</v>
      </c>
      <c r="D20">
        <f t="shared" ref="D20:D21" si="2">+C20*8</f>
        <v>2000000</v>
      </c>
    </row>
    <row r="21" spans="3:4">
      <c r="C21">
        <v>325000</v>
      </c>
      <c r="D21">
        <f t="shared" si="2"/>
        <v>2600000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BQ383"/>
  <sheetViews>
    <sheetView tabSelected="1" view="pageBreakPreview" zoomScale="120" zoomScaleNormal="100" zoomScaleSheetLayoutView="120" workbookViewId="0">
      <selection activeCell="D8" sqref="D8"/>
    </sheetView>
  </sheetViews>
  <sheetFormatPr defaultColWidth="9.140625" defaultRowHeight="13.9"/>
  <cols>
    <col min="1" max="1" width="3.5703125" style="1" customWidth="1"/>
    <col min="2" max="2" width="13.42578125" style="2" customWidth="1"/>
    <col min="3" max="3" width="13.5703125" style="2" customWidth="1"/>
    <col min="4" max="4" width="12.28515625" style="2" customWidth="1"/>
    <col min="5" max="5" width="15.28515625" style="2" hidden="1" customWidth="1"/>
    <col min="6" max="6" width="14.28515625" style="2" hidden="1" customWidth="1"/>
    <col min="7" max="7" width="12.28515625" style="2" hidden="1" customWidth="1"/>
    <col min="8" max="8" width="9.140625" style="2" hidden="1" customWidth="1"/>
    <col min="9" max="9" width="14.7109375" style="2" customWidth="1"/>
    <col min="10" max="10" width="13.42578125" style="2" customWidth="1"/>
    <col min="11" max="11" width="9.42578125" style="2" bestFit="1" customWidth="1"/>
    <col min="12" max="12" width="14.5703125" style="4" bestFit="1" customWidth="1"/>
    <col min="13" max="13" width="12.85546875" style="4" bestFit="1" customWidth="1"/>
    <col min="14" max="14" width="8.140625" style="4" customWidth="1"/>
    <col min="15" max="15" width="11.42578125" style="4" customWidth="1"/>
    <col min="16" max="16" width="14.7109375" style="4" bestFit="1" customWidth="1"/>
    <col min="17" max="17" width="12.85546875" style="4" bestFit="1" customWidth="1"/>
    <col min="18" max="18" width="11.42578125" style="4" customWidth="1"/>
    <col min="19" max="19" width="12.85546875" style="4" bestFit="1" customWidth="1"/>
    <col min="20" max="22" width="11.42578125" style="4" customWidth="1"/>
    <col min="23" max="23" width="16.5703125" style="4" customWidth="1"/>
    <col min="24" max="24" width="14.85546875" style="4" customWidth="1"/>
    <col min="25" max="25" width="15.28515625" style="4" customWidth="1"/>
    <col min="26" max="26" width="11.42578125" style="4" customWidth="1"/>
    <col min="27" max="27" width="12.42578125" style="4" customWidth="1"/>
    <col min="28" max="28" width="12.85546875" style="4" customWidth="1"/>
    <col min="29" max="29" width="15.140625" style="4" customWidth="1"/>
    <col min="30" max="30" width="13.28515625" style="4" customWidth="1"/>
    <col min="31" max="31" width="15.85546875" style="4" customWidth="1"/>
    <col min="32" max="32" width="16.5703125" style="4" customWidth="1"/>
    <col min="33" max="33" width="16" style="4" customWidth="1"/>
    <col min="34" max="35" width="11.42578125" style="4" customWidth="1"/>
    <col min="36" max="39" width="11.42578125" style="90" customWidth="1"/>
    <col min="40" max="41" width="11.42578125" style="2" customWidth="1"/>
    <col min="42" max="42" width="12.85546875" style="2" customWidth="1"/>
    <col min="43" max="43" width="14" style="2" customWidth="1"/>
    <col min="44" max="46" width="11.42578125" style="2" customWidth="1"/>
    <col min="47" max="48" width="12.85546875" style="2" bestFit="1" customWidth="1"/>
    <col min="49" max="50" width="11.42578125" style="2" customWidth="1"/>
    <col min="51" max="51" width="16.42578125" style="2" customWidth="1"/>
    <col min="52" max="255" width="11.42578125" style="2" customWidth="1"/>
    <col min="256" max="16384" width="9.140625" style="2"/>
  </cols>
  <sheetData>
    <row r="1" spans="1:69" ht="15" customHeight="1">
      <c r="L1" s="3" t="s">
        <v>17</v>
      </c>
      <c r="S1" s="5"/>
      <c r="T1" s="5"/>
    </row>
    <row r="2" spans="1:69" ht="15" customHeight="1"/>
    <row r="3" spans="1:69" ht="15" customHeight="1">
      <c r="H3" s="6"/>
      <c r="J3" s="7"/>
      <c r="K3" s="7"/>
      <c r="S3" s="8"/>
      <c r="T3" s="5"/>
      <c r="U3" s="92"/>
      <c r="V3" s="92"/>
      <c r="W3" s="92"/>
      <c r="X3" s="93"/>
      <c r="Y3" s="93"/>
      <c r="AA3" s="93"/>
      <c r="AN3" s="175"/>
      <c r="AO3" s="175"/>
      <c r="AP3" s="175"/>
      <c r="AQ3" s="175"/>
      <c r="AR3" s="175"/>
    </row>
    <row r="4" spans="1:69" ht="15" customHeight="1">
      <c r="B4" s="178" t="s">
        <v>18</v>
      </c>
      <c r="C4" s="178"/>
      <c r="D4" s="176"/>
      <c r="E4" s="176"/>
      <c r="F4" s="176"/>
      <c r="G4" s="176"/>
      <c r="H4" s="176"/>
      <c r="I4" s="176"/>
      <c r="J4" s="176"/>
      <c r="K4" s="14"/>
      <c r="S4" s="8"/>
      <c r="T4" s="5"/>
      <c r="U4" s="92"/>
      <c r="V4" s="92"/>
      <c r="W4" s="92"/>
      <c r="X4" s="93"/>
      <c r="Y4" s="93"/>
      <c r="AA4" s="93"/>
      <c r="AN4" s="11"/>
      <c r="AO4" s="11"/>
      <c r="AP4" s="11"/>
      <c r="AQ4" s="11"/>
      <c r="AR4" s="11"/>
    </row>
    <row r="5" spans="1:69" ht="15" customHeight="1" thickBot="1">
      <c r="B5" s="179" t="s">
        <v>19</v>
      </c>
      <c r="C5" s="180"/>
      <c r="D5" s="177" t="s">
        <v>20</v>
      </c>
      <c r="E5" s="177"/>
      <c r="F5" s="177"/>
      <c r="G5" s="177"/>
      <c r="H5" s="177"/>
      <c r="I5" s="177"/>
      <c r="J5" s="177"/>
      <c r="K5" s="14"/>
      <c r="L5" s="5"/>
      <c r="U5" s="92"/>
      <c r="V5" s="92"/>
      <c r="W5" s="92"/>
      <c r="X5" s="94"/>
      <c r="Y5" s="94"/>
      <c r="Z5" s="5"/>
      <c r="AA5" s="92"/>
      <c r="AB5" s="92"/>
      <c r="AC5" s="93"/>
      <c r="AD5" s="94"/>
      <c r="AE5" s="94"/>
      <c r="AN5" s="9"/>
      <c r="AO5" s="9"/>
      <c r="AP5" s="10"/>
      <c r="AQ5" s="12"/>
      <c r="AR5" s="12"/>
    </row>
    <row r="6" spans="1:69" ht="15" customHeight="1" thickBot="1">
      <c r="B6" s="185" t="s">
        <v>21</v>
      </c>
      <c r="C6" s="186"/>
      <c r="D6" s="186"/>
      <c r="E6" s="186"/>
      <c r="F6" s="186"/>
      <c r="G6" s="186"/>
      <c r="H6" s="186"/>
      <c r="I6" s="186"/>
      <c r="J6" s="187"/>
      <c r="K6" s="14"/>
      <c r="N6" s="126"/>
      <c r="V6" s="92"/>
      <c r="X6" s="95"/>
      <c r="Y6" s="94"/>
      <c r="Z6" s="94"/>
      <c r="AA6" s="92"/>
      <c r="AB6" s="92"/>
      <c r="AD6" s="95"/>
      <c r="AE6" s="94"/>
      <c r="AN6" s="9"/>
      <c r="AO6" s="9"/>
      <c r="AQ6" s="15"/>
      <c r="AR6" s="12"/>
    </row>
    <row r="7" spans="1:69" ht="23.25" customHeight="1">
      <c r="A7" s="2"/>
      <c r="B7" s="113" t="s">
        <v>22</v>
      </c>
      <c r="C7" s="114" t="s">
        <v>23</v>
      </c>
      <c r="D7" s="115" t="s">
        <v>24</v>
      </c>
      <c r="E7" s="115" t="s">
        <v>25</v>
      </c>
      <c r="F7" s="115"/>
      <c r="G7" s="115"/>
      <c r="H7" s="120"/>
      <c r="I7" s="127" t="s">
        <v>26</v>
      </c>
      <c r="J7" s="129" t="s">
        <v>27</v>
      </c>
      <c r="K7" s="14"/>
      <c r="N7" s="126"/>
      <c r="V7" s="92"/>
      <c r="W7" s="92"/>
      <c r="X7" s="94"/>
      <c r="Y7" s="94"/>
      <c r="Z7" s="94"/>
      <c r="AA7" s="92"/>
      <c r="AB7" s="92"/>
      <c r="AC7" s="94"/>
      <c r="AD7" s="94"/>
      <c r="AE7" s="94"/>
      <c r="AN7" s="9"/>
      <c r="AQ7" s="12"/>
      <c r="BE7" s="13"/>
      <c r="BL7" s="13"/>
      <c r="BM7" s="16"/>
      <c r="BN7" s="17"/>
      <c r="BO7" s="17"/>
      <c r="BP7" s="17"/>
      <c r="BQ7" s="17"/>
    </row>
    <row r="8" spans="1:69" ht="15" customHeight="1" thickBot="1">
      <c r="A8" s="2" t="s">
        <v>28</v>
      </c>
      <c r="B8" s="168">
        <v>1250000</v>
      </c>
      <c r="C8" s="117">
        <v>240</v>
      </c>
      <c r="D8" s="118">
        <v>8.5000000000000006E-2</v>
      </c>
      <c r="E8" s="121">
        <f>B8*(O36/Q36)</f>
        <v>10847.790417069162</v>
      </c>
      <c r="F8" s="122"/>
      <c r="G8" s="122"/>
      <c r="H8" s="122"/>
      <c r="I8" s="131">
        <f>+C24+D24</f>
        <v>10847.790417069162</v>
      </c>
      <c r="J8" s="130">
        <f>+I8+I24+J24</f>
        <v>11597.790417069162</v>
      </c>
      <c r="K8" s="14"/>
      <c r="N8" s="126"/>
      <c r="V8" s="92"/>
      <c r="W8" s="94"/>
      <c r="X8" s="94"/>
      <c r="Y8" s="94"/>
      <c r="Z8" s="94"/>
      <c r="AB8" s="92"/>
      <c r="AC8" s="92"/>
      <c r="AD8" s="94"/>
      <c r="AE8" s="94"/>
      <c r="AN8" s="9"/>
      <c r="AQ8" s="12"/>
      <c r="BE8" s="17"/>
      <c r="BL8" s="13"/>
      <c r="BM8" s="16"/>
      <c r="BN8" s="17"/>
      <c r="BO8" s="17"/>
      <c r="BP8" s="17"/>
      <c r="BQ8" s="17"/>
    </row>
    <row r="9" spans="1:69" ht="15" customHeight="1" thickBot="1">
      <c r="A9" s="2"/>
      <c r="B9" s="18"/>
      <c r="C9" s="19"/>
      <c r="D9" s="20"/>
      <c r="E9" s="21"/>
      <c r="F9" s="14"/>
      <c r="G9" s="14"/>
      <c r="H9" s="14"/>
      <c r="I9" s="21"/>
      <c r="J9" s="22"/>
      <c r="K9" s="14"/>
      <c r="N9" s="126"/>
      <c r="U9" s="96"/>
      <c r="V9" s="92"/>
      <c r="W9" s="94"/>
      <c r="X9" s="94"/>
      <c r="Y9" s="94"/>
      <c r="Z9" s="94"/>
      <c r="AB9" s="92"/>
      <c r="AC9" s="92"/>
      <c r="AD9" s="94"/>
      <c r="AE9" s="94"/>
      <c r="AN9" s="9"/>
      <c r="AQ9" s="12"/>
      <c r="BE9" s="17"/>
      <c r="BL9" s="13"/>
      <c r="BM9" s="16"/>
      <c r="BN9" s="17"/>
      <c r="BO9" s="17"/>
      <c r="BP9" s="17"/>
      <c r="BQ9" s="17"/>
    </row>
    <row r="10" spans="1:69" ht="12.75" customHeight="1">
      <c r="A10" s="2"/>
      <c r="B10" s="18"/>
      <c r="C10" s="19"/>
      <c r="D10" s="181" t="s">
        <v>29</v>
      </c>
      <c r="E10" s="182"/>
      <c r="F10" s="182"/>
      <c r="G10" s="182"/>
      <c r="H10" s="182"/>
      <c r="I10" s="183"/>
      <c r="J10" s="169">
        <v>0</v>
      </c>
      <c r="K10" s="14"/>
      <c r="N10" s="126"/>
      <c r="U10" s="96"/>
      <c r="V10" s="92"/>
      <c r="W10" s="94"/>
      <c r="X10" s="94"/>
      <c r="Y10" s="94"/>
      <c r="Z10" s="94"/>
      <c r="AB10" s="92"/>
      <c r="AC10" s="92"/>
      <c r="AD10" s="94"/>
      <c r="AE10" s="94"/>
      <c r="AN10" s="9"/>
      <c r="AQ10" s="12"/>
      <c r="BE10" s="17"/>
      <c r="BL10" s="13"/>
      <c r="BM10" s="16"/>
      <c r="BN10" s="17"/>
      <c r="BO10" s="17"/>
      <c r="BP10" s="17"/>
      <c r="BQ10" s="17"/>
    </row>
    <row r="11" spans="1:69" ht="12.75" customHeight="1">
      <c r="A11" s="2"/>
      <c r="B11" s="18"/>
      <c r="C11" s="19"/>
      <c r="D11" s="196" t="s">
        <v>30</v>
      </c>
      <c r="E11" s="197"/>
      <c r="F11" s="197"/>
      <c r="G11" s="197"/>
      <c r="H11" s="197"/>
      <c r="I11" s="198"/>
      <c r="J11" s="124">
        <v>0</v>
      </c>
      <c r="K11" s="14"/>
      <c r="N11" s="126"/>
      <c r="U11" s="96"/>
      <c r="V11" s="92"/>
      <c r="W11" s="94"/>
      <c r="X11" s="94"/>
      <c r="Y11" s="94"/>
      <c r="Z11" s="94"/>
      <c r="AB11" s="92"/>
      <c r="AC11" s="92"/>
      <c r="AD11" s="94"/>
      <c r="AE11" s="94"/>
      <c r="AN11" s="9"/>
      <c r="AQ11" s="12"/>
      <c r="BE11" s="17"/>
      <c r="BL11" s="13"/>
      <c r="BM11" s="16"/>
      <c r="BN11" s="17"/>
      <c r="BO11" s="17"/>
      <c r="BP11" s="17"/>
      <c r="BQ11" s="17"/>
    </row>
    <row r="12" spans="1:69" ht="12.75" customHeight="1">
      <c r="A12" s="2"/>
      <c r="B12" s="18"/>
      <c r="C12" s="19"/>
      <c r="D12" s="205" t="s">
        <v>31</v>
      </c>
      <c r="E12" s="206"/>
      <c r="F12" s="206"/>
      <c r="G12" s="206"/>
      <c r="H12" s="206"/>
      <c r="I12" s="207"/>
      <c r="J12" s="125">
        <v>30000</v>
      </c>
      <c r="K12" s="14"/>
      <c r="N12" s="126"/>
      <c r="U12" s="96"/>
      <c r="V12" s="92"/>
      <c r="W12" s="94"/>
      <c r="X12" s="94"/>
      <c r="Y12" s="94"/>
      <c r="Z12" s="94"/>
      <c r="AB12" s="92"/>
      <c r="AC12" s="92"/>
      <c r="AD12" s="94"/>
      <c r="AE12" s="94"/>
      <c r="AN12" s="9"/>
      <c r="AQ12" s="12"/>
      <c r="BE12" s="17"/>
      <c r="BL12" s="13"/>
      <c r="BM12" s="16"/>
      <c r="BN12" s="17"/>
      <c r="BO12" s="17"/>
      <c r="BP12" s="17"/>
      <c r="BQ12" s="17"/>
    </row>
    <row r="13" spans="1:69" ht="12.75" customHeight="1" thickBot="1">
      <c r="A13" s="2"/>
      <c r="B13" s="18"/>
      <c r="C13" s="19"/>
      <c r="D13" s="188" t="s">
        <v>32</v>
      </c>
      <c r="E13" s="189"/>
      <c r="F13" s="189"/>
      <c r="G13" s="189"/>
      <c r="H13" s="189"/>
      <c r="I13" s="189"/>
      <c r="J13" s="170">
        <f>(J8+J10)/J12</f>
        <v>0.38659301390230538</v>
      </c>
      <c r="K13" s="14"/>
      <c r="N13" s="126"/>
      <c r="U13" s="96"/>
      <c r="V13" s="92"/>
      <c r="W13" s="94"/>
      <c r="X13" s="94"/>
      <c r="Y13" s="94"/>
      <c r="Z13" s="94"/>
      <c r="AB13" s="92"/>
      <c r="AC13" s="92"/>
      <c r="AD13" s="94"/>
      <c r="AE13" s="94"/>
      <c r="AN13" s="9"/>
      <c r="AQ13" s="12"/>
      <c r="BE13" s="17"/>
      <c r="BL13" s="13"/>
      <c r="BM13" s="16"/>
      <c r="BN13" s="17"/>
      <c r="BO13" s="17"/>
      <c r="BP13" s="17"/>
      <c r="BQ13" s="17"/>
    </row>
    <row r="14" spans="1:69" s="28" customFormat="1" ht="15" customHeight="1" thickBot="1">
      <c r="A14" s="2"/>
      <c r="B14" s="14"/>
      <c r="C14" s="14"/>
      <c r="D14" s="14"/>
      <c r="E14" s="14"/>
      <c r="F14" s="14"/>
      <c r="G14" s="14"/>
      <c r="H14" s="14"/>
      <c r="J14" s="14"/>
      <c r="K14" s="26"/>
      <c r="L14" s="27"/>
      <c r="M14" s="27"/>
      <c r="N14" s="126"/>
      <c r="O14" s="27"/>
      <c r="P14" s="27"/>
      <c r="Q14" s="27"/>
      <c r="R14" s="27"/>
      <c r="S14" s="27"/>
      <c r="T14" s="27"/>
      <c r="U14" s="97"/>
      <c r="V14" s="92"/>
      <c r="W14" s="94"/>
      <c r="X14" s="27"/>
      <c r="Y14" s="94"/>
      <c r="Z14" s="94"/>
      <c r="AA14" s="96"/>
      <c r="AB14" s="92"/>
      <c r="AC14" s="94"/>
      <c r="AD14" s="98"/>
      <c r="AE14" s="61"/>
      <c r="AF14" s="27"/>
      <c r="AG14" s="61"/>
      <c r="AH14" s="27"/>
      <c r="AI14" s="27"/>
      <c r="AJ14" s="91"/>
      <c r="AK14" s="91"/>
      <c r="AL14" s="91"/>
      <c r="AM14" s="91"/>
      <c r="AN14" s="29"/>
      <c r="AO14" s="9"/>
      <c r="AP14" s="12"/>
      <c r="AQ14" s="12"/>
      <c r="AR14" s="12"/>
    </row>
    <row r="15" spans="1:69" s="28" customFormat="1" ht="12.75" customHeight="1">
      <c r="A15" s="2"/>
      <c r="B15" s="14"/>
      <c r="C15" s="110" t="s">
        <v>33</v>
      </c>
      <c r="D15" s="107" t="s">
        <v>34</v>
      </c>
      <c r="E15" s="109"/>
      <c r="F15" s="109"/>
      <c r="G15" s="109"/>
      <c r="H15" s="108" t="s">
        <v>34</v>
      </c>
      <c r="I15" s="111" t="s">
        <v>35</v>
      </c>
      <c r="J15" s="107" t="s">
        <v>36</v>
      </c>
      <c r="K15" s="26"/>
      <c r="L15" s="27"/>
      <c r="M15" s="27"/>
      <c r="N15" s="126"/>
      <c r="O15" s="27"/>
      <c r="P15" s="27"/>
      <c r="Q15" s="27"/>
      <c r="R15" s="27"/>
      <c r="S15" s="27"/>
      <c r="T15" s="27"/>
      <c r="U15" s="97"/>
      <c r="V15" s="92"/>
      <c r="W15" s="94"/>
      <c r="X15" s="27"/>
      <c r="Y15" s="94"/>
      <c r="Z15" s="94"/>
      <c r="AA15" s="96"/>
      <c r="AB15" s="92"/>
      <c r="AC15" s="94"/>
      <c r="AD15" s="98"/>
      <c r="AE15" s="61"/>
      <c r="AF15" s="27"/>
      <c r="AG15" s="61"/>
      <c r="AH15" s="27"/>
      <c r="AI15" s="27"/>
      <c r="AJ15" s="91"/>
      <c r="AK15" s="91"/>
      <c r="AL15" s="91"/>
      <c r="AM15" s="91"/>
      <c r="AN15" s="29"/>
      <c r="AO15" s="9"/>
      <c r="AP15" s="12"/>
      <c r="AQ15" s="12"/>
      <c r="AR15" s="12"/>
    </row>
    <row r="16" spans="1:69" s="28" customFormat="1" ht="12.75" customHeight="1">
      <c r="A16" s="2"/>
      <c r="B16" s="32"/>
      <c r="C16" s="193" t="s">
        <v>37</v>
      </c>
      <c r="D16" s="190" t="s">
        <v>38</v>
      </c>
      <c r="E16" s="191"/>
      <c r="F16" s="191"/>
      <c r="G16" s="191"/>
      <c r="H16" s="191"/>
      <c r="I16" s="192"/>
      <c r="J16" s="171">
        <v>519792.48</v>
      </c>
      <c r="K16" s="26"/>
      <c r="L16" s="27"/>
      <c r="M16" s="27"/>
      <c r="N16" s="126"/>
      <c r="O16" s="27"/>
      <c r="P16" s="27"/>
      <c r="Q16" s="27"/>
      <c r="R16" s="27"/>
      <c r="S16" s="27"/>
      <c r="T16" s="27"/>
      <c r="U16" s="97"/>
      <c r="V16" s="92"/>
      <c r="W16" s="94"/>
      <c r="X16" s="27"/>
      <c r="Y16" s="94"/>
      <c r="Z16" s="94"/>
      <c r="AA16" s="96"/>
      <c r="AB16" s="92"/>
      <c r="AC16" s="94"/>
      <c r="AD16" s="98"/>
      <c r="AE16" s="61"/>
      <c r="AF16" s="27"/>
      <c r="AG16" s="61"/>
      <c r="AH16" s="27"/>
      <c r="AI16" s="27"/>
      <c r="AJ16" s="91"/>
      <c r="AK16" s="91"/>
      <c r="AL16" s="91"/>
      <c r="AM16" s="91"/>
      <c r="AN16" s="29"/>
      <c r="AO16" s="9"/>
      <c r="AP16" s="12"/>
      <c r="AQ16" s="12"/>
      <c r="AR16" s="12"/>
    </row>
    <row r="17" spans="1:54" s="28" customFormat="1" ht="12.75" customHeight="1">
      <c r="A17" s="2"/>
      <c r="B17" s="14"/>
      <c r="C17" s="194"/>
      <c r="D17" s="190" t="s">
        <v>39</v>
      </c>
      <c r="E17" s="191"/>
      <c r="F17" s="191"/>
      <c r="G17" s="191"/>
      <c r="H17" s="191"/>
      <c r="I17" s="192"/>
      <c r="J17" s="171">
        <f>422319.99+1044258.19</f>
        <v>1466578.18</v>
      </c>
      <c r="K17" s="26"/>
      <c r="L17" s="27"/>
      <c r="M17" s="27"/>
      <c r="N17" s="27"/>
      <c r="O17" s="27"/>
      <c r="P17" s="27"/>
      <c r="Q17" s="27"/>
      <c r="R17" s="27"/>
      <c r="S17" s="27"/>
      <c r="T17" s="27"/>
      <c r="U17" s="97"/>
      <c r="V17" s="92"/>
      <c r="W17" s="94"/>
      <c r="X17" s="27"/>
      <c r="Y17" s="94"/>
      <c r="Z17" s="94"/>
      <c r="AA17" s="96"/>
      <c r="AB17" s="92"/>
      <c r="AC17" s="94"/>
      <c r="AD17" s="98"/>
      <c r="AE17" s="61"/>
      <c r="AF17" s="27"/>
      <c r="AG17" s="61"/>
      <c r="AH17" s="27"/>
      <c r="AI17" s="27"/>
      <c r="AJ17" s="91"/>
      <c r="AK17" s="91"/>
      <c r="AL17" s="91"/>
      <c r="AM17" s="91"/>
      <c r="AN17" s="29"/>
      <c r="AO17" s="9"/>
      <c r="AP17" s="12"/>
      <c r="AQ17" s="12"/>
      <c r="AR17" s="12"/>
    </row>
    <row r="18" spans="1:54" s="28" customFormat="1" ht="12.75" customHeight="1">
      <c r="A18" s="2"/>
      <c r="B18" s="14"/>
      <c r="C18" s="194"/>
      <c r="D18" s="199" t="s">
        <v>40</v>
      </c>
      <c r="E18" s="200"/>
      <c r="F18" s="200"/>
      <c r="G18" s="200"/>
      <c r="H18" s="200"/>
      <c r="I18" s="201"/>
      <c r="J18" s="123">
        <f>+J16+J17</f>
        <v>1986370.66</v>
      </c>
      <c r="K18" s="26"/>
      <c r="L18" s="27"/>
      <c r="M18" s="27"/>
      <c r="N18" s="27"/>
      <c r="O18" s="27"/>
      <c r="P18" s="27"/>
      <c r="Q18" s="27"/>
      <c r="R18" s="27"/>
      <c r="S18" s="27"/>
      <c r="T18" s="27"/>
      <c r="U18" s="97"/>
      <c r="V18" s="92"/>
      <c r="W18" s="94"/>
      <c r="X18" s="27"/>
      <c r="Y18" s="94"/>
      <c r="Z18" s="94"/>
      <c r="AA18" s="96"/>
      <c r="AB18" s="92"/>
      <c r="AC18" s="94"/>
      <c r="AD18" s="98"/>
      <c r="AE18" s="61"/>
      <c r="AF18" s="27"/>
      <c r="AG18" s="61"/>
      <c r="AH18" s="27"/>
      <c r="AI18" s="27"/>
      <c r="AJ18" s="91"/>
      <c r="AK18" s="91"/>
      <c r="AL18" s="91"/>
      <c r="AM18" s="91"/>
      <c r="AN18" s="29"/>
      <c r="AO18" s="9"/>
      <c r="AP18" s="12"/>
      <c r="AQ18" s="12"/>
      <c r="AR18" s="12"/>
    </row>
    <row r="19" spans="1:54" s="28" customFormat="1" ht="12.75" customHeight="1">
      <c r="A19" s="2"/>
      <c r="B19" s="14"/>
      <c r="C19" s="194"/>
      <c r="D19" s="190" t="s">
        <v>41</v>
      </c>
      <c r="E19" s="191"/>
      <c r="F19" s="191"/>
      <c r="G19" s="191"/>
      <c r="H19" s="191"/>
      <c r="I19" s="192"/>
      <c r="J19" s="88">
        <v>723000</v>
      </c>
      <c r="K19" s="35"/>
      <c r="L19" s="27"/>
      <c r="M19" s="27"/>
      <c r="N19" s="27"/>
      <c r="O19" s="27"/>
      <c r="P19" s="27"/>
      <c r="Q19" s="27"/>
      <c r="R19" s="27"/>
      <c r="S19" s="27"/>
      <c r="T19" s="27"/>
      <c r="U19" s="97"/>
      <c r="V19" s="92"/>
      <c r="W19" s="94"/>
      <c r="X19" s="27"/>
      <c r="Y19" s="94"/>
      <c r="Z19" s="94"/>
      <c r="AA19" s="96"/>
      <c r="AB19" s="92"/>
      <c r="AC19" s="94"/>
      <c r="AD19" s="98"/>
      <c r="AE19" s="61"/>
      <c r="AF19" s="27"/>
      <c r="AG19" s="61"/>
      <c r="AH19" s="27"/>
      <c r="AI19" s="27"/>
      <c r="AJ19" s="91"/>
      <c r="AK19" s="91"/>
      <c r="AL19" s="91"/>
      <c r="AM19" s="91"/>
      <c r="AN19" s="29"/>
      <c r="AO19" s="9"/>
      <c r="AP19" s="12"/>
      <c r="AQ19" s="12"/>
      <c r="AR19" s="12"/>
    </row>
    <row r="20" spans="1:54" s="28" customFormat="1" ht="12.75" customHeight="1" thickBot="1">
      <c r="A20" s="2"/>
      <c r="B20" s="14"/>
      <c r="C20" s="195"/>
      <c r="D20" s="202" t="s">
        <v>42</v>
      </c>
      <c r="E20" s="203"/>
      <c r="F20" s="203"/>
      <c r="G20" s="203"/>
      <c r="H20" s="203"/>
      <c r="I20" s="204"/>
      <c r="J20" s="89">
        <f>+B8/J18</f>
        <v>0.62928839273129422</v>
      </c>
      <c r="K20" s="35"/>
      <c r="L20" s="27"/>
      <c r="M20" s="27"/>
      <c r="N20" s="27"/>
      <c r="O20" s="27"/>
      <c r="P20" s="27"/>
      <c r="Q20" s="27"/>
      <c r="R20" s="27"/>
      <c r="S20" s="27"/>
      <c r="T20" s="27"/>
      <c r="U20" s="97"/>
      <c r="V20" s="92"/>
      <c r="W20" s="94"/>
      <c r="X20" s="27"/>
      <c r="Y20" s="94"/>
      <c r="Z20" s="94"/>
      <c r="AA20" s="96"/>
      <c r="AB20" s="92"/>
      <c r="AC20" s="94"/>
      <c r="AD20" s="98"/>
      <c r="AE20" s="61"/>
      <c r="AF20" s="27"/>
      <c r="AG20" s="61"/>
      <c r="AH20" s="27"/>
      <c r="AI20" s="27"/>
      <c r="AJ20" s="91"/>
      <c r="AK20" s="91"/>
      <c r="AL20" s="91"/>
      <c r="AM20" s="91"/>
      <c r="AN20" s="29"/>
      <c r="AO20" s="9"/>
      <c r="AP20" s="12"/>
      <c r="AQ20" s="12"/>
      <c r="AR20" s="12"/>
    </row>
    <row r="21" spans="1:54" s="28" customFormat="1" ht="15" customHeight="1" thickBot="1">
      <c r="A21" s="2"/>
      <c r="B21" s="2"/>
      <c r="C21" s="2"/>
      <c r="K21" s="37"/>
      <c r="L21" s="8"/>
      <c r="M21" s="27"/>
      <c r="N21" s="27"/>
      <c r="O21" s="27"/>
      <c r="P21" s="27"/>
      <c r="Q21" s="27"/>
      <c r="R21" s="27"/>
      <c r="S21" s="27"/>
      <c r="T21" s="27"/>
      <c r="U21" s="61"/>
      <c r="V21" s="27"/>
      <c r="W21" s="99"/>
      <c r="X21" s="27"/>
      <c r="Y21" s="94"/>
      <c r="Z21" s="94"/>
      <c r="AA21" s="97"/>
      <c r="AB21" s="92"/>
      <c r="AC21" s="94"/>
      <c r="AD21" s="27"/>
      <c r="AE21" s="94"/>
      <c r="AF21" s="27"/>
      <c r="AG21" s="61"/>
      <c r="AH21" s="100"/>
      <c r="AI21" s="27"/>
      <c r="AJ21" s="91"/>
      <c r="AK21" s="91"/>
      <c r="AL21" s="91"/>
      <c r="AM21" s="91"/>
      <c r="AN21" s="31"/>
      <c r="AP21" s="38"/>
      <c r="AQ21" s="30"/>
      <c r="AR21" s="12"/>
      <c r="AU21" s="38"/>
      <c r="AW21" s="39"/>
      <c r="BB21" s="40"/>
    </row>
    <row r="22" spans="1:54" ht="16.149999999999999" thickBot="1">
      <c r="A22" s="41"/>
      <c r="B22" s="42" t="s">
        <v>43</v>
      </c>
      <c r="C22" s="43" t="s">
        <v>44</v>
      </c>
      <c r="D22" s="43" t="s">
        <v>45</v>
      </c>
      <c r="E22" s="43" t="s">
        <v>46</v>
      </c>
      <c r="F22" s="44"/>
      <c r="G22" s="44"/>
      <c r="H22" s="44">
        <f>D8</f>
        <v>8.5000000000000006E-2</v>
      </c>
      <c r="I22" s="45" t="s">
        <v>47</v>
      </c>
      <c r="J22" s="45" t="s">
        <v>48</v>
      </c>
      <c r="K22" s="46" t="s">
        <v>49</v>
      </c>
      <c r="L22" s="47"/>
      <c r="U22" s="97"/>
      <c r="V22" s="92"/>
      <c r="W22" s="94"/>
      <c r="X22" s="98"/>
      <c r="Y22" s="94"/>
      <c r="Z22" s="94"/>
      <c r="AA22" s="61"/>
      <c r="AB22" s="27"/>
      <c r="AC22" s="99"/>
      <c r="AD22" s="27"/>
      <c r="AE22" s="94"/>
      <c r="AH22" s="5"/>
      <c r="AN22" s="48"/>
      <c r="AO22" s="9"/>
      <c r="AP22" s="12"/>
      <c r="AQ22" s="30"/>
      <c r="AR22" s="12"/>
    </row>
    <row r="23" spans="1:54" ht="15.6">
      <c r="A23" s="49" t="s">
        <v>28</v>
      </c>
      <c r="B23" s="50">
        <f>B8</f>
        <v>1250000</v>
      </c>
      <c r="C23" s="51"/>
      <c r="D23" s="51"/>
      <c r="E23" s="51"/>
      <c r="F23" s="51"/>
      <c r="G23" s="50">
        <f>E8</f>
        <v>10847.790417069162</v>
      </c>
      <c r="H23" s="50">
        <f t="shared" ref="H23:H86" si="0">H22</f>
        <v>8.5000000000000006E-2</v>
      </c>
      <c r="I23" s="52"/>
      <c r="J23" s="53"/>
      <c r="K23" s="53"/>
      <c r="L23" s="5"/>
      <c r="U23" s="4" t="s">
        <v>20</v>
      </c>
      <c r="W23" s="94"/>
      <c r="X23" s="98"/>
      <c r="Y23" s="94"/>
      <c r="Z23" s="94"/>
      <c r="AA23" s="97"/>
      <c r="AB23" s="92"/>
      <c r="AC23" s="94"/>
      <c r="AD23" s="98"/>
      <c r="AE23" s="94"/>
      <c r="AH23" s="5"/>
      <c r="AO23" s="9"/>
      <c r="AP23" s="9"/>
      <c r="AQ23" s="30"/>
      <c r="AR23" s="12"/>
    </row>
    <row r="24" spans="1:54" ht="15.6">
      <c r="A24" s="54">
        <v>1</v>
      </c>
      <c r="B24" s="55">
        <f t="shared" ref="B24:B87" si="1">B23-C24</f>
        <v>1248006.3762495974</v>
      </c>
      <c r="C24" s="55">
        <f t="shared" ref="C24:C87" si="2">G23-D24</f>
        <v>1993.6237504024939</v>
      </c>
      <c r="D24" s="55">
        <f t="shared" ref="D24:D87" si="3">(B23*H22)/12</f>
        <v>8854.1666666666679</v>
      </c>
      <c r="E24" s="55">
        <f t="shared" ref="E24:E87" si="4">C24+D24</f>
        <v>10847.790417069162</v>
      </c>
      <c r="F24" s="56"/>
      <c r="G24" s="55">
        <f t="shared" ref="G24:G39" si="5">G23</f>
        <v>10847.790417069162</v>
      </c>
      <c r="H24" s="55">
        <f t="shared" si="0"/>
        <v>8.5000000000000006E-2</v>
      </c>
      <c r="I24" s="57">
        <f>($B$8*0.0036)/12</f>
        <v>375</v>
      </c>
      <c r="J24" s="57">
        <f>($B$8*0.0036)/12</f>
        <v>375</v>
      </c>
      <c r="K24" s="58">
        <f>+C24+D24+I24+J24</f>
        <v>11597.790417069162</v>
      </c>
      <c r="L24" s="5"/>
      <c r="U24" s="4" t="s">
        <v>50</v>
      </c>
      <c r="W24" s="92"/>
      <c r="X24" s="98"/>
      <c r="Y24" s="94"/>
      <c r="AA24" s="101"/>
      <c r="AB24" s="92"/>
      <c r="AC24" s="94"/>
      <c r="AD24" s="98"/>
      <c r="AE24" s="94"/>
      <c r="AH24" s="8"/>
      <c r="AN24" s="9"/>
      <c r="AO24" s="9"/>
      <c r="AP24" s="9"/>
      <c r="AQ24" s="59"/>
      <c r="AR24" s="12"/>
      <c r="AZ24" s="13"/>
    </row>
    <row r="25" spans="1:54" ht="15.6">
      <c r="A25" s="54">
        <f t="shared" ref="A25:A88" si="6">A24+1</f>
        <v>2</v>
      </c>
      <c r="B25" s="55">
        <f t="shared" si="1"/>
        <v>1245998.6309976296</v>
      </c>
      <c r="C25" s="55">
        <f t="shared" si="2"/>
        <v>2007.7452519678463</v>
      </c>
      <c r="D25" s="55">
        <f t="shared" si="3"/>
        <v>8840.0451651013154</v>
      </c>
      <c r="E25" s="55">
        <f t="shared" si="4"/>
        <v>10847.790417069162</v>
      </c>
      <c r="F25" s="56"/>
      <c r="G25" s="55">
        <f t="shared" si="5"/>
        <v>10847.790417069162</v>
      </c>
      <c r="H25" s="55">
        <f t="shared" si="0"/>
        <v>8.5000000000000006E-2</v>
      </c>
      <c r="I25" s="57">
        <f t="shared" ref="I25:J43" si="7">($B$8*0.005)/12</f>
        <v>520.83333333333337</v>
      </c>
      <c r="J25" s="57">
        <f t="shared" si="7"/>
        <v>520.83333333333337</v>
      </c>
      <c r="K25" s="58">
        <f t="shared" ref="K25:K88" si="8">+C25+D25+I25+J25</f>
        <v>11889.45708373583</v>
      </c>
      <c r="L25" s="5"/>
      <c r="U25" s="4" t="s">
        <v>51</v>
      </c>
      <c r="W25" s="92"/>
      <c r="X25" s="102"/>
      <c r="AB25" s="92"/>
      <c r="AC25" s="92"/>
      <c r="AD25" s="98"/>
      <c r="AH25" s="8"/>
      <c r="AR25" s="12"/>
      <c r="AS25" s="13"/>
      <c r="AU25" s="17"/>
      <c r="AV25" s="17"/>
      <c r="AZ25" s="17"/>
    </row>
    <row r="26" spans="1:54" ht="15.6">
      <c r="A26" s="54">
        <f t="shared" si="6"/>
        <v>3</v>
      </c>
      <c r="B26" s="55">
        <f t="shared" si="1"/>
        <v>1243976.6642167936</v>
      </c>
      <c r="C26" s="55">
        <f t="shared" si="2"/>
        <v>2021.9667808359518</v>
      </c>
      <c r="D26" s="55">
        <f t="shared" si="3"/>
        <v>8825.82363623321</v>
      </c>
      <c r="E26" s="55">
        <f t="shared" si="4"/>
        <v>10847.790417069162</v>
      </c>
      <c r="F26" s="56"/>
      <c r="G26" s="55">
        <f t="shared" si="5"/>
        <v>10847.790417069162</v>
      </c>
      <c r="H26" s="55">
        <f t="shared" si="0"/>
        <v>8.5000000000000006E-2</v>
      </c>
      <c r="I26" s="57">
        <f t="shared" si="7"/>
        <v>520.83333333333337</v>
      </c>
      <c r="J26" s="57">
        <f t="shared" si="7"/>
        <v>520.83333333333337</v>
      </c>
      <c r="K26" s="58">
        <f t="shared" si="8"/>
        <v>11889.45708373583</v>
      </c>
      <c r="L26" s="5"/>
      <c r="Q26" s="8"/>
      <c r="R26" s="60"/>
      <c r="S26" s="5"/>
      <c r="U26" s="4" t="s">
        <v>52</v>
      </c>
      <c r="Z26" s="5"/>
      <c r="AA26" s="92"/>
      <c r="AB26" s="92"/>
      <c r="AC26" s="92"/>
      <c r="AD26" s="102"/>
      <c r="AH26" s="8"/>
      <c r="AR26" s="12"/>
      <c r="AZ26" s="17"/>
    </row>
    <row r="27" spans="1:54" ht="15.6">
      <c r="A27" s="54">
        <f t="shared" si="6"/>
        <v>4</v>
      </c>
      <c r="B27" s="55">
        <f t="shared" si="1"/>
        <v>1241940.37517126</v>
      </c>
      <c r="C27" s="55">
        <f t="shared" si="2"/>
        <v>2036.28904553354</v>
      </c>
      <c r="D27" s="55">
        <f t="shared" si="3"/>
        <v>8811.5013715356217</v>
      </c>
      <c r="E27" s="55">
        <f t="shared" si="4"/>
        <v>10847.790417069162</v>
      </c>
      <c r="F27" s="56"/>
      <c r="G27" s="55">
        <f t="shared" si="5"/>
        <v>10847.790417069162</v>
      </c>
      <c r="H27" s="55">
        <f t="shared" si="0"/>
        <v>8.5000000000000006E-2</v>
      </c>
      <c r="I27" s="57">
        <f t="shared" si="7"/>
        <v>520.83333333333337</v>
      </c>
      <c r="J27" s="57">
        <f t="shared" si="7"/>
        <v>520.83333333333337</v>
      </c>
      <c r="K27" s="58">
        <f t="shared" si="8"/>
        <v>11889.45708373583</v>
      </c>
      <c r="L27" s="5"/>
      <c r="Q27" s="8"/>
      <c r="R27" s="60"/>
      <c r="U27" s="4" t="s">
        <v>53</v>
      </c>
      <c r="W27" s="92"/>
      <c r="X27" s="94"/>
      <c r="Y27" s="94"/>
      <c r="Z27" s="5"/>
      <c r="AB27" s="92"/>
      <c r="AC27" s="92"/>
      <c r="AD27" s="94"/>
      <c r="AE27" s="94"/>
      <c r="AH27" s="8"/>
      <c r="AV27" s="13"/>
    </row>
    <row r="28" spans="1:54" ht="15.6">
      <c r="A28" s="54">
        <f t="shared" si="6"/>
        <v>5</v>
      </c>
      <c r="B28" s="55">
        <f t="shared" si="1"/>
        <v>1239889.6624116539</v>
      </c>
      <c r="C28" s="55">
        <f t="shared" si="2"/>
        <v>2050.7127596060691</v>
      </c>
      <c r="D28" s="55">
        <f t="shared" si="3"/>
        <v>8797.0776574630927</v>
      </c>
      <c r="E28" s="55">
        <f t="shared" si="4"/>
        <v>10847.790417069162</v>
      </c>
      <c r="F28" s="56"/>
      <c r="G28" s="55">
        <f t="shared" si="5"/>
        <v>10847.790417069162</v>
      </c>
      <c r="H28" s="55">
        <f t="shared" si="0"/>
        <v>8.5000000000000006E-2</v>
      </c>
      <c r="I28" s="57">
        <f t="shared" si="7"/>
        <v>520.83333333333337</v>
      </c>
      <c r="J28" s="57">
        <f t="shared" si="7"/>
        <v>520.83333333333337</v>
      </c>
      <c r="K28" s="58">
        <f t="shared" si="8"/>
        <v>11889.45708373583</v>
      </c>
      <c r="L28" s="5"/>
      <c r="Q28" s="8"/>
      <c r="S28" s="5"/>
      <c r="U28" s="61" t="s">
        <v>54</v>
      </c>
      <c r="V28" s="27"/>
      <c r="W28" s="92"/>
      <c r="X28" s="98"/>
      <c r="Y28" s="94"/>
      <c r="AA28" s="97"/>
      <c r="AB28" s="92"/>
      <c r="AC28" s="92"/>
      <c r="AD28" s="98"/>
      <c r="AE28" s="94"/>
      <c r="AH28" s="8"/>
      <c r="AV28" s="17"/>
      <c r="AZ28" s="13"/>
    </row>
    <row r="29" spans="1:54" ht="15.6">
      <c r="A29" s="54">
        <f t="shared" si="6"/>
        <v>6</v>
      </c>
      <c r="B29" s="55">
        <f t="shared" si="1"/>
        <v>1237824.4237700007</v>
      </c>
      <c r="C29" s="55">
        <f t="shared" si="2"/>
        <v>2065.238641653279</v>
      </c>
      <c r="D29" s="55">
        <f t="shared" si="3"/>
        <v>8782.5517754158827</v>
      </c>
      <c r="E29" s="55">
        <f t="shared" si="4"/>
        <v>10847.790417069162</v>
      </c>
      <c r="F29" s="56"/>
      <c r="G29" s="55">
        <f t="shared" si="5"/>
        <v>10847.790417069162</v>
      </c>
      <c r="H29" s="55">
        <f t="shared" si="0"/>
        <v>8.5000000000000006E-2</v>
      </c>
      <c r="I29" s="57">
        <f t="shared" si="7"/>
        <v>520.83333333333337</v>
      </c>
      <c r="J29" s="57">
        <f t="shared" si="7"/>
        <v>520.83333333333337</v>
      </c>
      <c r="K29" s="58">
        <f t="shared" si="8"/>
        <v>11889.45708373583</v>
      </c>
      <c r="L29" s="5"/>
      <c r="N29" s="27"/>
      <c r="Q29" s="62"/>
      <c r="R29" s="62"/>
      <c r="S29" s="27"/>
      <c r="U29" s="64" t="s">
        <v>55</v>
      </c>
      <c r="V29" s="27"/>
      <c r="Y29" s="94"/>
      <c r="AE29" s="94"/>
      <c r="AV29" s="63"/>
      <c r="AZ29" s="13"/>
    </row>
    <row r="30" spans="1:54">
      <c r="A30" s="54">
        <f t="shared" si="6"/>
        <v>7</v>
      </c>
      <c r="B30" s="55">
        <f t="shared" si="1"/>
        <v>1235744.5563546356</v>
      </c>
      <c r="C30" s="55">
        <f t="shared" si="2"/>
        <v>2079.8674153649899</v>
      </c>
      <c r="D30" s="55">
        <f t="shared" si="3"/>
        <v>8767.9230017041718</v>
      </c>
      <c r="E30" s="55">
        <f t="shared" si="4"/>
        <v>10847.790417069162</v>
      </c>
      <c r="F30" s="56"/>
      <c r="G30" s="55">
        <f t="shared" si="5"/>
        <v>10847.790417069162</v>
      </c>
      <c r="H30" s="55">
        <f t="shared" si="0"/>
        <v>8.5000000000000006E-2</v>
      </c>
      <c r="I30" s="57">
        <f t="shared" si="7"/>
        <v>520.83333333333337</v>
      </c>
      <c r="J30" s="57">
        <f t="shared" si="7"/>
        <v>520.83333333333337</v>
      </c>
      <c r="K30" s="58">
        <f t="shared" si="8"/>
        <v>11889.45708373583</v>
      </c>
      <c r="L30" s="5"/>
      <c r="N30" s="27"/>
      <c r="Q30" s="62"/>
      <c r="R30" s="27"/>
      <c r="S30" s="27"/>
      <c r="U30" s="65" t="s">
        <v>36</v>
      </c>
      <c r="AV30" s="17"/>
      <c r="AZ30" s="17"/>
    </row>
    <row r="31" spans="1:54">
      <c r="A31" s="54">
        <f t="shared" si="6"/>
        <v>8</v>
      </c>
      <c r="B31" s="55">
        <f t="shared" si="1"/>
        <v>1233649.9565450784</v>
      </c>
      <c r="C31" s="55">
        <f t="shared" si="2"/>
        <v>2094.5998095571576</v>
      </c>
      <c r="D31" s="55">
        <f t="shared" si="3"/>
        <v>8753.1906075120041</v>
      </c>
      <c r="E31" s="55">
        <f t="shared" si="4"/>
        <v>10847.790417069162</v>
      </c>
      <c r="F31" s="56"/>
      <c r="G31" s="55">
        <f t="shared" si="5"/>
        <v>10847.790417069162</v>
      </c>
      <c r="H31" s="55">
        <f t="shared" si="0"/>
        <v>8.5000000000000006E-2</v>
      </c>
      <c r="I31" s="57">
        <f t="shared" si="7"/>
        <v>520.83333333333337</v>
      </c>
      <c r="J31" s="57">
        <f t="shared" si="7"/>
        <v>520.83333333333337</v>
      </c>
      <c r="K31" s="58">
        <f t="shared" si="8"/>
        <v>11889.45708373583</v>
      </c>
      <c r="L31" s="5"/>
      <c r="N31" s="65"/>
      <c r="Q31" s="5"/>
      <c r="R31" s="8"/>
      <c r="U31" s="66" t="s">
        <v>34</v>
      </c>
      <c r="V31" s="5"/>
      <c r="AV31" s="17"/>
    </row>
    <row r="32" spans="1:54" ht="18">
      <c r="A32" s="54">
        <f t="shared" si="6"/>
        <v>9</v>
      </c>
      <c r="B32" s="55">
        <f t="shared" si="1"/>
        <v>1231540.5199868702</v>
      </c>
      <c r="C32" s="55">
        <f t="shared" si="2"/>
        <v>2109.43655820819</v>
      </c>
      <c r="D32" s="55">
        <f t="shared" si="3"/>
        <v>8738.3538588609717</v>
      </c>
      <c r="E32" s="55">
        <f t="shared" si="4"/>
        <v>10847.790417069162</v>
      </c>
      <c r="F32" s="56"/>
      <c r="G32" s="55">
        <f t="shared" si="5"/>
        <v>10847.790417069162</v>
      </c>
      <c r="H32" s="55">
        <f t="shared" si="0"/>
        <v>8.5000000000000006E-2</v>
      </c>
      <c r="I32" s="57">
        <f t="shared" si="7"/>
        <v>520.83333333333337</v>
      </c>
      <c r="J32" s="57">
        <f t="shared" si="7"/>
        <v>520.83333333333337</v>
      </c>
      <c r="K32" s="58">
        <f t="shared" si="8"/>
        <v>11889.45708373583</v>
      </c>
      <c r="L32" s="5"/>
      <c r="N32" s="66"/>
      <c r="AA32" s="184"/>
      <c r="AB32" s="184"/>
      <c r="AC32" s="184"/>
      <c r="AD32" s="184"/>
      <c r="AE32" s="184"/>
      <c r="AV32" s="17"/>
    </row>
    <row r="33" spans="1:30" ht="15.6">
      <c r="A33" s="54">
        <f t="shared" si="6"/>
        <v>10</v>
      </c>
      <c r="B33" s="55">
        <f t="shared" si="1"/>
        <v>1229416.1415863747</v>
      </c>
      <c r="C33" s="55">
        <f t="shared" si="2"/>
        <v>2124.378400495496</v>
      </c>
      <c r="D33" s="55">
        <f t="shared" si="3"/>
        <v>8723.4120165736658</v>
      </c>
      <c r="E33" s="55">
        <f t="shared" si="4"/>
        <v>10847.790417069162</v>
      </c>
      <c r="F33" s="56"/>
      <c r="G33" s="55">
        <f t="shared" si="5"/>
        <v>10847.790417069162</v>
      </c>
      <c r="H33" s="55">
        <f t="shared" si="0"/>
        <v>8.5000000000000006E-2</v>
      </c>
      <c r="I33" s="57">
        <f t="shared" si="7"/>
        <v>520.83333333333337</v>
      </c>
      <c r="J33" s="57">
        <f t="shared" si="7"/>
        <v>520.83333333333337</v>
      </c>
      <c r="K33" s="58">
        <f t="shared" si="8"/>
        <v>11889.45708373583</v>
      </c>
      <c r="L33" s="5"/>
      <c r="P33" s="5"/>
      <c r="U33" s="92"/>
      <c r="V33" s="92"/>
      <c r="W33" s="92"/>
      <c r="X33" s="94"/>
      <c r="AA33" s="92"/>
      <c r="AB33" s="92"/>
      <c r="AC33" s="93"/>
      <c r="AD33" s="94"/>
    </row>
    <row r="34" spans="1:30" ht="15.6">
      <c r="A34" s="54">
        <f t="shared" si="6"/>
        <v>11</v>
      </c>
      <c r="B34" s="55">
        <f t="shared" si="1"/>
        <v>1227276.7155055425</v>
      </c>
      <c r="C34" s="55">
        <f t="shared" si="2"/>
        <v>2139.4260808323397</v>
      </c>
      <c r="D34" s="55">
        <f t="shared" si="3"/>
        <v>8708.3643362368221</v>
      </c>
      <c r="E34" s="55">
        <f t="shared" si="4"/>
        <v>10847.790417069162</v>
      </c>
      <c r="F34" s="56"/>
      <c r="G34" s="55">
        <f t="shared" si="5"/>
        <v>10847.790417069162</v>
      </c>
      <c r="H34" s="55">
        <f t="shared" si="0"/>
        <v>8.5000000000000006E-2</v>
      </c>
      <c r="I34" s="57">
        <f t="shared" si="7"/>
        <v>520.83333333333337</v>
      </c>
      <c r="J34" s="57">
        <f t="shared" si="7"/>
        <v>520.83333333333337</v>
      </c>
      <c r="K34" s="58">
        <f t="shared" si="8"/>
        <v>11889.45708373583</v>
      </c>
      <c r="L34" s="5"/>
      <c r="O34" s="67"/>
      <c r="P34" s="5"/>
      <c r="R34" s="5"/>
      <c r="S34" s="8"/>
      <c r="U34" s="92"/>
      <c r="V34" s="92"/>
      <c r="W34" s="94"/>
      <c r="X34" s="94"/>
      <c r="AA34" s="92"/>
      <c r="AB34" s="92"/>
      <c r="AC34" s="94"/>
      <c r="AD34" s="94"/>
    </row>
    <row r="35" spans="1:30" ht="15.6">
      <c r="A35" s="54">
        <f t="shared" si="6"/>
        <v>12</v>
      </c>
      <c r="B35" s="55">
        <f t="shared" si="1"/>
        <v>1225122.1351566375</v>
      </c>
      <c r="C35" s="55">
        <f t="shared" si="2"/>
        <v>2154.5803489049013</v>
      </c>
      <c r="D35" s="55">
        <f t="shared" si="3"/>
        <v>8693.2100681642605</v>
      </c>
      <c r="E35" s="55">
        <f t="shared" si="4"/>
        <v>10847.790417069162</v>
      </c>
      <c r="F35" s="56"/>
      <c r="G35" s="55">
        <f t="shared" si="5"/>
        <v>10847.790417069162</v>
      </c>
      <c r="H35" s="55">
        <f t="shared" si="0"/>
        <v>8.5000000000000006E-2</v>
      </c>
      <c r="I35" s="57">
        <f t="shared" si="7"/>
        <v>520.83333333333337</v>
      </c>
      <c r="J35" s="57">
        <f t="shared" si="7"/>
        <v>520.83333333333337</v>
      </c>
      <c r="K35" s="58">
        <f t="shared" si="8"/>
        <v>11889.45708373583</v>
      </c>
      <c r="L35" s="5"/>
      <c r="O35" s="68"/>
      <c r="P35" s="4">
        <v>8</v>
      </c>
      <c r="Q35" s="4">
        <v>12</v>
      </c>
      <c r="T35" s="8"/>
      <c r="U35" s="92"/>
      <c r="V35" s="92"/>
      <c r="X35" s="95"/>
      <c r="AA35" s="92"/>
      <c r="AB35" s="92"/>
      <c r="AD35" s="95"/>
    </row>
    <row r="36" spans="1:30" ht="15.6">
      <c r="A36" s="54">
        <f t="shared" si="6"/>
        <v>13</v>
      </c>
      <c r="B36" s="55">
        <f t="shared" si="1"/>
        <v>1222952.293196928</v>
      </c>
      <c r="C36" s="55">
        <f t="shared" si="2"/>
        <v>2169.8419597096454</v>
      </c>
      <c r="D36" s="55">
        <f t="shared" si="3"/>
        <v>8677.9484573595164</v>
      </c>
      <c r="E36" s="55">
        <f t="shared" si="4"/>
        <v>10847.790417069162</v>
      </c>
      <c r="F36" s="56"/>
      <c r="G36" s="55">
        <f t="shared" si="5"/>
        <v>10847.790417069162</v>
      </c>
      <c r="H36" s="55">
        <f t="shared" si="0"/>
        <v>8.5000000000000006E-2</v>
      </c>
      <c r="I36" s="57">
        <f t="shared" si="7"/>
        <v>520.83333333333337</v>
      </c>
      <c r="J36" s="57">
        <f t="shared" si="7"/>
        <v>520.83333333333337</v>
      </c>
      <c r="K36" s="58">
        <f t="shared" si="8"/>
        <v>11889.45708373583</v>
      </c>
      <c r="L36" s="5"/>
      <c r="O36" s="69">
        <f>D8/12</f>
        <v>7.0833333333333338E-3</v>
      </c>
      <c r="P36" s="69">
        <f>(D8/12+1)^C8</f>
        <v>5.4412425689045349</v>
      </c>
      <c r="Q36" s="69">
        <f>1-(1/P36)</f>
        <v>0.81621844875750016</v>
      </c>
      <c r="U36" s="92"/>
      <c r="V36" s="92"/>
      <c r="W36" s="94"/>
      <c r="X36" s="94"/>
      <c r="AA36" s="92"/>
      <c r="AB36" s="92"/>
      <c r="AC36" s="94"/>
      <c r="AD36" s="94"/>
    </row>
    <row r="37" spans="1:30" ht="15.6">
      <c r="A37" s="54">
        <f t="shared" si="6"/>
        <v>14</v>
      </c>
      <c r="B37" s="55">
        <f t="shared" si="1"/>
        <v>1220767.0815233372</v>
      </c>
      <c r="C37" s="55">
        <f t="shared" si="2"/>
        <v>2185.2116735909203</v>
      </c>
      <c r="D37" s="55">
        <f t="shared" si="3"/>
        <v>8662.5787434782414</v>
      </c>
      <c r="E37" s="55">
        <f t="shared" si="4"/>
        <v>10847.790417069162</v>
      </c>
      <c r="F37" s="56"/>
      <c r="G37" s="55">
        <f t="shared" si="5"/>
        <v>10847.790417069162</v>
      </c>
      <c r="H37" s="55">
        <f t="shared" si="0"/>
        <v>8.5000000000000006E-2</v>
      </c>
      <c r="I37" s="57">
        <f t="shared" si="7"/>
        <v>520.83333333333337</v>
      </c>
      <c r="J37" s="57">
        <f t="shared" si="7"/>
        <v>520.83333333333337</v>
      </c>
      <c r="K37" s="58">
        <f t="shared" si="8"/>
        <v>11889.45708373583</v>
      </c>
      <c r="O37" s="5"/>
      <c r="P37" s="4">
        <v>12</v>
      </c>
      <c r="Q37" s="4">
        <v>12</v>
      </c>
      <c r="R37" s="4">
        <f>P37*Q37</f>
        <v>144</v>
      </c>
      <c r="S37" s="5"/>
      <c r="U37" s="92"/>
      <c r="V37" s="92"/>
      <c r="W37" s="94"/>
      <c r="X37" s="94"/>
      <c r="AA37" s="92"/>
      <c r="AB37" s="92"/>
      <c r="AC37" s="94"/>
      <c r="AD37" s="94"/>
    </row>
    <row r="38" spans="1:30" ht="15.6">
      <c r="A38" s="54">
        <f t="shared" si="6"/>
        <v>15</v>
      </c>
      <c r="B38" s="55">
        <f t="shared" si="1"/>
        <v>1218566.3912670582</v>
      </c>
      <c r="C38" s="55">
        <f t="shared" si="2"/>
        <v>2200.6902562788564</v>
      </c>
      <c r="D38" s="55">
        <f t="shared" si="3"/>
        <v>8647.1001607903054</v>
      </c>
      <c r="E38" s="55">
        <f t="shared" si="4"/>
        <v>10847.790417069162</v>
      </c>
      <c r="F38" s="56"/>
      <c r="G38" s="55">
        <f t="shared" si="5"/>
        <v>10847.790417069162</v>
      </c>
      <c r="H38" s="55">
        <f t="shared" si="0"/>
        <v>8.5000000000000006E-2</v>
      </c>
      <c r="I38" s="57">
        <f t="shared" si="7"/>
        <v>520.83333333333337</v>
      </c>
      <c r="J38" s="57">
        <f t="shared" si="7"/>
        <v>520.83333333333337</v>
      </c>
      <c r="K38" s="58">
        <f t="shared" si="8"/>
        <v>11889.45708373583</v>
      </c>
      <c r="O38" s="8"/>
      <c r="R38" s="4">
        <f>E8/7.7</f>
        <v>1408.8039502687222</v>
      </c>
      <c r="S38" s="5"/>
      <c r="U38" s="97"/>
      <c r="V38" s="92"/>
      <c r="W38" s="94"/>
      <c r="X38" s="98"/>
      <c r="AA38" s="97"/>
      <c r="AB38" s="92"/>
      <c r="AC38" s="94"/>
      <c r="AD38" s="98"/>
    </row>
    <row r="39" spans="1:30" ht="15.6">
      <c r="A39" s="54">
        <f t="shared" si="6"/>
        <v>16</v>
      </c>
      <c r="B39" s="55">
        <f t="shared" si="1"/>
        <v>1216350.1127881308</v>
      </c>
      <c r="C39" s="55">
        <f t="shared" si="2"/>
        <v>2216.2784789274992</v>
      </c>
      <c r="D39" s="55">
        <f t="shared" si="3"/>
        <v>8631.5119381416625</v>
      </c>
      <c r="E39" s="55">
        <f t="shared" si="4"/>
        <v>10847.790417069162</v>
      </c>
      <c r="F39" s="56"/>
      <c r="G39" s="55">
        <f t="shared" si="5"/>
        <v>10847.790417069162</v>
      </c>
      <c r="H39" s="55">
        <f t="shared" si="0"/>
        <v>8.5000000000000006E-2</v>
      </c>
      <c r="I39" s="57">
        <f t="shared" si="7"/>
        <v>520.83333333333337</v>
      </c>
      <c r="J39" s="57">
        <f t="shared" si="7"/>
        <v>520.83333333333337</v>
      </c>
      <c r="K39" s="58">
        <f t="shared" si="8"/>
        <v>11889.45708373583</v>
      </c>
      <c r="N39" s="5"/>
      <c r="O39" s="70"/>
      <c r="Q39" s="60"/>
      <c r="S39" s="5"/>
      <c r="U39" s="97"/>
      <c r="V39" s="92"/>
      <c r="W39" s="94"/>
      <c r="X39" s="98"/>
      <c r="AA39" s="97"/>
      <c r="AB39" s="92"/>
      <c r="AC39" s="94"/>
      <c r="AD39" s="98"/>
    </row>
    <row r="40" spans="1:30" ht="15.6">
      <c r="A40" s="54">
        <f t="shared" si="6"/>
        <v>17</v>
      </c>
      <c r="B40" s="55">
        <f t="shared" si="1"/>
        <v>1214118.1356699776</v>
      </c>
      <c r="C40" s="55">
        <f t="shared" si="2"/>
        <v>2231.977118153236</v>
      </c>
      <c r="D40" s="55">
        <f t="shared" si="3"/>
        <v>8615.8132989159258</v>
      </c>
      <c r="E40" s="55">
        <f t="shared" si="4"/>
        <v>10847.790417069162</v>
      </c>
      <c r="F40" s="56"/>
      <c r="G40" s="55">
        <f t="shared" ref="G40:G55" si="9">G39</f>
        <v>10847.790417069162</v>
      </c>
      <c r="H40" s="55">
        <f t="shared" si="0"/>
        <v>8.5000000000000006E-2</v>
      </c>
      <c r="I40" s="57">
        <f t="shared" si="7"/>
        <v>520.83333333333337</v>
      </c>
      <c r="J40" s="57">
        <f t="shared" si="7"/>
        <v>520.83333333333337</v>
      </c>
      <c r="K40" s="58">
        <f t="shared" si="8"/>
        <v>11889.45708373583</v>
      </c>
      <c r="U40" s="97"/>
      <c r="V40" s="92"/>
      <c r="W40" s="94"/>
      <c r="X40" s="98"/>
      <c r="AA40" s="97"/>
      <c r="AB40" s="92"/>
      <c r="AC40" s="94"/>
      <c r="AD40" s="98"/>
    </row>
    <row r="41" spans="1:30">
      <c r="A41" s="54">
        <f t="shared" si="6"/>
        <v>18</v>
      </c>
      <c r="B41" s="55">
        <f t="shared" si="1"/>
        <v>1211870.3487139042</v>
      </c>
      <c r="C41" s="55">
        <f t="shared" si="2"/>
        <v>2247.7869560734853</v>
      </c>
      <c r="D41" s="55">
        <f t="shared" si="3"/>
        <v>8600.0034609956765</v>
      </c>
      <c r="E41" s="55">
        <f t="shared" si="4"/>
        <v>10847.790417069162</v>
      </c>
      <c r="F41" s="56"/>
      <c r="G41" s="55">
        <f t="shared" si="9"/>
        <v>10847.790417069162</v>
      </c>
      <c r="H41" s="55">
        <f t="shared" si="0"/>
        <v>8.5000000000000006E-2</v>
      </c>
      <c r="I41" s="57">
        <f t="shared" si="7"/>
        <v>520.83333333333337</v>
      </c>
      <c r="J41" s="57">
        <f t="shared" si="7"/>
        <v>520.83333333333337</v>
      </c>
      <c r="K41" s="58">
        <f t="shared" si="8"/>
        <v>11889.45708373583</v>
      </c>
    </row>
    <row r="42" spans="1:30" ht="15.6">
      <c r="A42" s="54">
        <f t="shared" si="6"/>
        <v>19</v>
      </c>
      <c r="B42" s="55">
        <f t="shared" si="1"/>
        <v>1209606.6399335584</v>
      </c>
      <c r="C42" s="55">
        <f t="shared" si="2"/>
        <v>2263.7087803456725</v>
      </c>
      <c r="D42" s="55">
        <f t="shared" si="3"/>
        <v>8584.0816367234893</v>
      </c>
      <c r="E42" s="55">
        <f t="shared" si="4"/>
        <v>10847.790417069162</v>
      </c>
      <c r="F42" s="56"/>
      <c r="G42" s="55">
        <f t="shared" si="9"/>
        <v>10847.790417069162</v>
      </c>
      <c r="H42" s="55">
        <f t="shared" si="0"/>
        <v>8.5000000000000006E-2</v>
      </c>
      <c r="I42" s="57">
        <f t="shared" si="7"/>
        <v>520.83333333333337</v>
      </c>
      <c r="J42" s="57">
        <f t="shared" si="7"/>
        <v>520.83333333333337</v>
      </c>
      <c r="K42" s="58">
        <f t="shared" si="8"/>
        <v>11889.45708373583</v>
      </c>
      <c r="U42" s="97"/>
      <c r="AA42" s="97"/>
    </row>
    <row r="43" spans="1:30">
      <c r="A43" s="54">
        <f t="shared" si="6"/>
        <v>20</v>
      </c>
      <c r="B43" s="55">
        <f t="shared" si="1"/>
        <v>1207326.896549352</v>
      </c>
      <c r="C43" s="55">
        <f t="shared" si="2"/>
        <v>2279.7433842064547</v>
      </c>
      <c r="D43" s="55">
        <f t="shared" si="3"/>
        <v>8568.0470328627071</v>
      </c>
      <c r="E43" s="55">
        <f t="shared" si="4"/>
        <v>10847.790417069162</v>
      </c>
      <c r="F43" s="56"/>
      <c r="G43" s="55">
        <f t="shared" si="9"/>
        <v>10847.790417069162</v>
      </c>
      <c r="H43" s="55">
        <f t="shared" si="0"/>
        <v>8.5000000000000006E-2</v>
      </c>
      <c r="I43" s="57">
        <f t="shared" si="7"/>
        <v>520.83333333333337</v>
      </c>
      <c r="J43" s="57">
        <f t="shared" si="7"/>
        <v>520.83333333333337</v>
      </c>
      <c r="K43" s="58">
        <f t="shared" si="8"/>
        <v>11889.45708373583</v>
      </c>
    </row>
    <row r="44" spans="1:30" ht="15.6">
      <c r="A44" s="54">
        <f t="shared" si="6"/>
        <v>21</v>
      </c>
      <c r="B44" s="55">
        <f t="shared" si="1"/>
        <v>1205031.0049828407</v>
      </c>
      <c r="C44" s="55">
        <f t="shared" si="2"/>
        <v>2295.8915665112509</v>
      </c>
      <c r="D44" s="55">
        <f t="shared" si="3"/>
        <v>8551.8988505579109</v>
      </c>
      <c r="E44" s="55">
        <f t="shared" si="4"/>
        <v>10847.790417069162</v>
      </c>
      <c r="F44" s="56"/>
      <c r="G44" s="55">
        <f t="shared" si="9"/>
        <v>10847.790417069162</v>
      </c>
      <c r="H44" s="55">
        <f t="shared" si="0"/>
        <v>8.5000000000000006E-2</v>
      </c>
      <c r="I44" s="57">
        <f t="shared" ref="I44:J63" si="10">($B$8*0.005)/12</f>
        <v>520.83333333333337</v>
      </c>
      <c r="J44" s="57">
        <f t="shared" si="10"/>
        <v>520.83333333333337</v>
      </c>
      <c r="K44" s="58">
        <f t="shared" si="8"/>
        <v>11889.45708373583</v>
      </c>
      <c r="U44" s="92"/>
      <c r="V44" s="92"/>
      <c r="W44" s="92"/>
      <c r="X44" s="103"/>
      <c r="AA44" s="92"/>
      <c r="AB44" s="92"/>
      <c r="AC44" s="92"/>
      <c r="AD44" s="103"/>
    </row>
    <row r="45" spans="1:30">
      <c r="A45" s="54">
        <f t="shared" si="6"/>
        <v>22</v>
      </c>
      <c r="B45" s="55">
        <f t="shared" si="1"/>
        <v>1202718.8508510666</v>
      </c>
      <c r="C45" s="55">
        <f t="shared" si="2"/>
        <v>2312.1541317740393</v>
      </c>
      <c r="D45" s="55">
        <f t="shared" si="3"/>
        <v>8535.6362852951224</v>
      </c>
      <c r="E45" s="55">
        <f t="shared" si="4"/>
        <v>10847.790417069162</v>
      </c>
      <c r="F45" s="56"/>
      <c r="G45" s="55">
        <f t="shared" si="9"/>
        <v>10847.790417069162</v>
      </c>
      <c r="H45" s="55">
        <f t="shared" si="0"/>
        <v>8.5000000000000006E-2</v>
      </c>
      <c r="I45" s="57">
        <f t="shared" si="10"/>
        <v>520.83333333333337</v>
      </c>
      <c r="J45" s="57">
        <f t="shared" si="10"/>
        <v>520.83333333333337</v>
      </c>
      <c r="K45" s="58">
        <f t="shared" si="8"/>
        <v>11889.45708373583</v>
      </c>
      <c r="L45" s="5"/>
    </row>
    <row r="46" spans="1:30">
      <c r="A46" s="54">
        <f t="shared" si="6"/>
        <v>23</v>
      </c>
      <c r="B46" s="55">
        <f t="shared" si="1"/>
        <v>1200390.3189608592</v>
      </c>
      <c r="C46" s="55">
        <f t="shared" si="2"/>
        <v>2328.5318902074396</v>
      </c>
      <c r="D46" s="55">
        <f t="shared" si="3"/>
        <v>8519.2585268617222</v>
      </c>
      <c r="E46" s="55">
        <f t="shared" si="4"/>
        <v>10847.790417069162</v>
      </c>
      <c r="F46" s="56"/>
      <c r="G46" s="55">
        <f t="shared" si="9"/>
        <v>10847.790417069162</v>
      </c>
      <c r="H46" s="55">
        <f t="shared" si="0"/>
        <v>8.5000000000000006E-2</v>
      </c>
      <c r="I46" s="57">
        <f t="shared" si="10"/>
        <v>520.83333333333337</v>
      </c>
      <c r="J46" s="57">
        <f t="shared" si="10"/>
        <v>520.83333333333337</v>
      </c>
      <c r="K46" s="58">
        <f t="shared" si="8"/>
        <v>11889.45708373583</v>
      </c>
      <c r="L46" s="5"/>
    </row>
    <row r="47" spans="1:30">
      <c r="A47" s="54">
        <f t="shared" si="6"/>
        <v>24</v>
      </c>
      <c r="B47" s="55">
        <f t="shared" si="1"/>
        <v>1198045.2933030962</v>
      </c>
      <c r="C47" s="55">
        <f t="shared" si="2"/>
        <v>2345.0256577630753</v>
      </c>
      <c r="D47" s="55">
        <f t="shared" si="3"/>
        <v>8502.7647593060865</v>
      </c>
      <c r="E47" s="55">
        <f t="shared" si="4"/>
        <v>10847.790417069162</v>
      </c>
      <c r="F47" s="56"/>
      <c r="G47" s="55">
        <f t="shared" si="9"/>
        <v>10847.790417069162</v>
      </c>
      <c r="H47" s="55">
        <f t="shared" si="0"/>
        <v>8.5000000000000006E-2</v>
      </c>
      <c r="I47" s="57">
        <f t="shared" si="10"/>
        <v>520.83333333333337</v>
      </c>
      <c r="J47" s="57">
        <f t="shared" si="10"/>
        <v>520.83333333333337</v>
      </c>
      <c r="K47" s="58">
        <f t="shared" si="8"/>
        <v>11889.45708373583</v>
      </c>
      <c r="L47" s="5"/>
    </row>
    <row r="48" spans="1:30">
      <c r="A48" s="54">
        <f t="shared" si="6"/>
        <v>25</v>
      </c>
      <c r="B48" s="55">
        <f t="shared" si="1"/>
        <v>1195683.6570469239</v>
      </c>
      <c r="C48" s="55">
        <f t="shared" si="2"/>
        <v>2361.636256172229</v>
      </c>
      <c r="D48" s="55">
        <f t="shared" si="3"/>
        <v>8486.1541608969328</v>
      </c>
      <c r="E48" s="55">
        <f t="shared" si="4"/>
        <v>10847.790417069162</v>
      </c>
      <c r="F48" s="56"/>
      <c r="G48" s="55">
        <f t="shared" si="9"/>
        <v>10847.790417069162</v>
      </c>
      <c r="H48" s="55">
        <f t="shared" si="0"/>
        <v>8.5000000000000006E-2</v>
      </c>
      <c r="I48" s="57">
        <f t="shared" si="10"/>
        <v>520.83333333333337</v>
      </c>
      <c r="J48" s="57">
        <f t="shared" si="10"/>
        <v>520.83333333333337</v>
      </c>
      <c r="K48" s="58">
        <f t="shared" si="8"/>
        <v>11889.45708373583</v>
      </c>
      <c r="L48" s="60"/>
    </row>
    <row r="49" spans="1:29">
      <c r="A49" s="54">
        <f t="shared" si="6"/>
        <v>26</v>
      </c>
      <c r="B49" s="55">
        <f t="shared" si="1"/>
        <v>1193305.2925339371</v>
      </c>
      <c r="C49" s="55">
        <f t="shared" si="2"/>
        <v>2378.3645129867837</v>
      </c>
      <c r="D49" s="55">
        <f t="shared" si="3"/>
        <v>8469.4259040823781</v>
      </c>
      <c r="E49" s="55">
        <f t="shared" si="4"/>
        <v>10847.790417069162</v>
      </c>
      <c r="F49" s="56"/>
      <c r="G49" s="55">
        <f t="shared" si="9"/>
        <v>10847.790417069162</v>
      </c>
      <c r="H49" s="55">
        <f t="shared" si="0"/>
        <v>8.5000000000000006E-2</v>
      </c>
      <c r="I49" s="57">
        <f t="shared" si="10"/>
        <v>520.83333333333337</v>
      </c>
      <c r="J49" s="57">
        <f t="shared" si="10"/>
        <v>520.83333333333337</v>
      </c>
      <c r="K49" s="58">
        <f t="shared" si="8"/>
        <v>11889.45708373583</v>
      </c>
      <c r="L49" s="8"/>
      <c r="AC49" s="5"/>
    </row>
    <row r="50" spans="1:29">
      <c r="A50" s="54">
        <f t="shared" si="6"/>
        <v>27</v>
      </c>
      <c r="B50" s="55">
        <f t="shared" si="1"/>
        <v>1190910.0812723166</v>
      </c>
      <c r="C50" s="55">
        <f t="shared" si="2"/>
        <v>2395.2112616204395</v>
      </c>
      <c r="D50" s="55">
        <f t="shared" si="3"/>
        <v>8452.5791554487223</v>
      </c>
      <c r="E50" s="55">
        <f t="shared" si="4"/>
        <v>10847.790417069162</v>
      </c>
      <c r="F50" s="56"/>
      <c r="G50" s="55">
        <f t="shared" si="9"/>
        <v>10847.790417069162</v>
      </c>
      <c r="H50" s="55">
        <f t="shared" si="0"/>
        <v>8.5000000000000006E-2</v>
      </c>
      <c r="I50" s="57">
        <f t="shared" si="10"/>
        <v>520.83333333333337</v>
      </c>
      <c r="J50" s="57">
        <f t="shared" si="10"/>
        <v>520.83333333333337</v>
      </c>
      <c r="K50" s="58">
        <f t="shared" si="8"/>
        <v>11889.45708373583</v>
      </c>
      <c r="AC50" s="5"/>
    </row>
    <row r="51" spans="1:29">
      <c r="A51" s="54">
        <f t="shared" si="6"/>
        <v>28</v>
      </c>
      <c r="B51" s="55">
        <f t="shared" si="1"/>
        <v>1188497.9039309265</v>
      </c>
      <c r="C51" s="55">
        <f t="shared" si="2"/>
        <v>2412.177341390252</v>
      </c>
      <c r="D51" s="55">
        <f t="shared" si="3"/>
        <v>8435.6130756789098</v>
      </c>
      <c r="E51" s="55">
        <f t="shared" si="4"/>
        <v>10847.790417069162</v>
      </c>
      <c r="F51" s="56"/>
      <c r="G51" s="55">
        <f t="shared" si="9"/>
        <v>10847.790417069162</v>
      </c>
      <c r="H51" s="55">
        <f t="shared" si="0"/>
        <v>8.5000000000000006E-2</v>
      </c>
      <c r="I51" s="57">
        <f t="shared" si="10"/>
        <v>520.83333333333337</v>
      </c>
      <c r="J51" s="57">
        <f t="shared" si="10"/>
        <v>520.83333333333337</v>
      </c>
      <c r="K51" s="58">
        <f t="shared" si="8"/>
        <v>11889.45708373583</v>
      </c>
      <c r="AC51" s="60"/>
    </row>
    <row r="52" spans="1:29">
      <c r="A52" s="54">
        <f t="shared" si="6"/>
        <v>29</v>
      </c>
      <c r="B52" s="55">
        <f t="shared" si="1"/>
        <v>1186068.640333368</v>
      </c>
      <c r="C52" s="55">
        <f t="shared" si="2"/>
        <v>2429.2635975584326</v>
      </c>
      <c r="D52" s="55">
        <f t="shared" si="3"/>
        <v>8418.5268195107292</v>
      </c>
      <c r="E52" s="55">
        <f t="shared" si="4"/>
        <v>10847.790417069162</v>
      </c>
      <c r="F52" s="56"/>
      <c r="G52" s="55">
        <f t="shared" si="9"/>
        <v>10847.790417069162</v>
      </c>
      <c r="H52" s="55">
        <f t="shared" si="0"/>
        <v>8.5000000000000006E-2</v>
      </c>
      <c r="I52" s="57">
        <f t="shared" si="10"/>
        <v>520.83333333333337</v>
      </c>
      <c r="J52" s="57">
        <f t="shared" si="10"/>
        <v>520.83333333333337</v>
      </c>
      <c r="K52" s="58">
        <f t="shared" si="8"/>
        <v>11889.45708373583</v>
      </c>
      <c r="M52" s="5"/>
      <c r="AC52" s="8"/>
    </row>
    <row r="53" spans="1:29">
      <c r="A53" s="54">
        <f t="shared" si="6"/>
        <v>30</v>
      </c>
      <c r="B53" s="55">
        <f t="shared" si="1"/>
        <v>1183622.1694519934</v>
      </c>
      <c r="C53" s="55">
        <f t="shared" si="2"/>
        <v>2446.470881374471</v>
      </c>
      <c r="D53" s="55">
        <f t="shared" si="3"/>
        <v>8401.3195356946908</v>
      </c>
      <c r="E53" s="55">
        <f t="shared" si="4"/>
        <v>10847.790417069162</v>
      </c>
      <c r="F53" s="56"/>
      <c r="G53" s="55">
        <f t="shared" si="9"/>
        <v>10847.790417069162</v>
      </c>
      <c r="H53" s="55">
        <f t="shared" si="0"/>
        <v>8.5000000000000006E-2</v>
      </c>
      <c r="I53" s="57">
        <f t="shared" si="10"/>
        <v>520.83333333333337</v>
      </c>
      <c r="J53" s="57">
        <f t="shared" si="10"/>
        <v>520.83333333333337</v>
      </c>
      <c r="K53" s="58">
        <f t="shared" si="8"/>
        <v>11889.45708373583</v>
      </c>
      <c r="M53" s="5"/>
      <c r="AC53" s="104"/>
    </row>
    <row r="54" spans="1:29">
      <c r="A54" s="54">
        <f t="shared" si="6"/>
        <v>31</v>
      </c>
      <c r="B54" s="55">
        <f t="shared" si="1"/>
        <v>1181158.3694018759</v>
      </c>
      <c r="C54" s="55">
        <f t="shared" si="2"/>
        <v>2463.8000501175411</v>
      </c>
      <c r="D54" s="55">
        <f t="shared" si="3"/>
        <v>8383.9903669516207</v>
      </c>
      <c r="E54" s="55">
        <f t="shared" si="4"/>
        <v>10847.790417069162</v>
      </c>
      <c r="F54" s="56"/>
      <c r="G54" s="55">
        <f t="shared" si="9"/>
        <v>10847.790417069162</v>
      </c>
      <c r="H54" s="55">
        <f t="shared" si="0"/>
        <v>8.5000000000000006E-2</v>
      </c>
      <c r="I54" s="57">
        <f t="shared" si="10"/>
        <v>520.83333333333337</v>
      </c>
      <c r="J54" s="57">
        <f t="shared" si="10"/>
        <v>520.83333333333337</v>
      </c>
      <c r="K54" s="58">
        <f t="shared" si="8"/>
        <v>11889.45708373583</v>
      </c>
      <c r="L54" s="8"/>
      <c r="M54" s="60"/>
      <c r="O54" s="8"/>
      <c r="AC54" s="8"/>
    </row>
    <row r="55" spans="1:29">
      <c r="A55" s="54">
        <f t="shared" si="6"/>
        <v>32</v>
      </c>
      <c r="B55" s="55">
        <f t="shared" si="1"/>
        <v>1178677.1174347366</v>
      </c>
      <c r="C55" s="55">
        <f t="shared" si="2"/>
        <v>2481.2519671392074</v>
      </c>
      <c r="D55" s="55">
        <f t="shared" si="3"/>
        <v>8366.5384499299544</v>
      </c>
      <c r="E55" s="55">
        <f t="shared" si="4"/>
        <v>10847.790417069162</v>
      </c>
      <c r="F55" s="56"/>
      <c r="G55" s="55">
        <f t="shared" si="9"/>
        <v>10847.790417069162</v>
      </c>
      <c r="H55" s="55">
        <f t="shared" si="0"/>
        <v>8.5000000000000006E-2</v>
      </c>
      <c r="I55" s="57">
        <f t="shared" si="10"/>
        <v>520.83333333333337</v>
      </c>
      <c r="J55" s="57">
        <f t="shared" si="10"/>
        <v>520.83333333333337</v>
      </c>
      <c r="K55" s="58">
        <f t="shared" si="8"/>
        <v>11889.45708373583</v>
      </c>
    </row>
    <row r="56" spans="1:29">
      <c r="A56" s="54">
        <f t="shared" si="6"/>
        <v>33</v>
      </c>
      <c r="B56" s="55">
        <f t="shared" si="1"/>
        <v>1176178.28993283</v>
      </c>
      <c r="C56" s="55">
        <f t="shared" si="2"/>
        <v>2498.827501906444</v>
      </c>
      <c r="D56" s="55">
        <f t="shared" si="3"/>
        <v>8348.9629151627178</v>
      </c>
      <c r="E56" s="55">
        <f t="shared" si="4"/>
        <v>10847.790417069162</v>
      </c>
      <c r="F56" s="56"/>
      <c r="G56" s="55">
        <f t="shared" ref="G56:G71" si="11">G55</f>
        <v>10847.790417069162</v>
      </c>
      <c r="H56" s="55">
        <f t="shared" si="0"/>
        <v>8.5000000000000006E-2</v>
      </c>
      <c r="I56" s="57">
        <f t="shared" si="10"/>
        <v>520.83333333333337</v>
      </c>
      <c r="J56" s="57">
        <f t="shared" si="10"/>
        <v>520.83333333333337</v>
      </c>
      <c r="K56" s="58">
        <f t="shared" si="8"/>
        <v>11889.45708373583</v>
      </c>
      <c r="L56" s="8"/>
    </row>
    <row r="57" spans="1:29">
      <c r="A57" s="54">
        <f t="shared" si="6"/>
        <v>34</v>
      </c>
      <c r="B57" s="55">
        <f t="shared" si="1"/>
        <v>1173661.762402785</v>
      </c>
      <c r="C57" s="55">
        <f t="shared" si="2"/>
        <v>2516.5275300449484</v>
      </c>
      <c r="D57" s="55">
        <f t="shared" si="3"/>
        <v>8331.2628870242133</v>
      </c>
      <c r="E57" s="55">
        <f t="shared" si="4"/>
        <v>10847.790417069162</v>
      </c>
      <c r="F57" s="56"/>
      <c r="G57" s="55">
        <f t="shared" si="11"/>
        <v>10847.790417069162</v>
      </c>
      <c r="H57" s="55">
        <f t="shared" si="0"/>
        <v>8.5000000000000006E-2</v>
      </c>
      <c r="I57" s="57">
        <f t="shared" si="10"/>
        <v>520.83333333333337</v>
      </c>
      <c r="J57" s="57">
        <f t="shared" si="10"/>
        <v>520.83333333333337</v>
      </c>
      <c r="K57" s="58">
        <f t="shared" si="8"/>
        <v>11889.45708373583</v>
      </c>
    </row>
    <row r="58" spans="1:29">
      <c r="A58" s="54">
        <f t="shared" si="6"/>
        <v>35</v>
      </c>
      <c r="B58" s="55">
        <f t="shared" si="1"/>
        <v>1171127.4094694022</v>
      </c>
      <c r="C58" s="55">
        <f t="shared" si="2"/>
        <v>2534.3529333827664</v>
      </c>
      <c r="D58" s="55">
        <f t="shared" si="3"/>
        <v>8313.4374836863954</v>
      </c>
      <c r="E58" s="55">
        <f t="shared" si="4"/>
        <v>10847.790417069162</v>
      </c>
      <c r="F58" s="56"/>
      <c r="G58" s="55">
        <f t="shared" si="11"/>
        <v>10847.790417069162</v>
      </c>
      <c r="H58" s="55">
        <f t="shared" si="0"/>
        <v>8.5000000000000006E-2</v>
      </c>
      <c r="I58" s="57">
        <f t="shared" si="10"/>
        <v>520.83333333333337</v>
      </c>
      <c r="J58" s="57">
        <f t="shared" si="10"/>
        <v>520.83333333333337</v>
      </c>
      <c r="K58" s="58">
        <f t="shared" si="8"/>
        <v>11889.45708373583</v>
      </c>
    </row>
    <row r="59" spans="1:29">
      <c r="A59" s="54">
        <f t="shared" si="6"/>
        <v>36</v>
      </c>
      <c r="B59" s="55">
        <f t="shared" si="1"/>
        <v>1168575.1048694078</v>
      </c>
      <c r="C59" s="55">
        <f t="shared" si="2"/>
        <v>2552.3045999942296</v>
      </c>
      <c r="D59" s="55">
        <f t="shared" si="3"/>
        <v>8295.4858170749321</v>
      </c>
      <c r="E59" s="55">
        <f t="shared" si="4"/>
        <v>10847.790417069162</v>
      </c>
      <c r="F59" s="56"/>
      <c r="G59" s="55">
        <f t="shared" si="11"/>
        <v>10847.790417069162</v>
      </c>
      <c r="H59" s="55">
        <f t="shared" si="0"/>
        <v>8.5000000000000006E-2</v>
      </c>
      <c r="I59" s="57">
        <f t="shared" si="10"/>
        <v>520.83333333333337</v>
      </c>
      <c r="J59" s="57">
        <f t="shared" si="10"/>
        <v>520.83333333333337</v>
      </c>
      <c r="K59" s="58">
        <f t="shared" si="8"/>
        <v>11889.45708373583</v>
      </c>
      <c r="L59" s="5"/>
    </row>
    <row r="60" spans="1:29">
      <c r="A60" s="54">
        <f t="shared" si="6"/>
        <v>37</v>
      </c>
      <c r="B60" s="55">
        <f t="shared" si="1"/>
        <v>1166004.7214451637</v>
      </c>
      <c r="C60" s="55">
        <f t="shared" si="2"/>
        <v>2570.3834242441899</v>
      </c>
      <c r="D60" s="55">
        <f t="shared" si="3"/>
        <v>8277.4069928249719</v>
      </c>
      <c r="E60" s="55">
        <f t="shared" si="4"/>
        <v>10847.790417069162</v>
      </c>
      <c r="F60" s="56"/>
      <c r="G60" s="55">
        <f t="shared" si="11"/>
        <v>10847.790417069162</v>
      </c>
      <c r="H60" s="55">
        <f t="shared" si="0"/>
        <v>8.5000000000000006E-2</v>
      </c>
      <c r="I60" s="57">
        <f t="shared" si="10"/>
        <v>520.83333333333337</v>
      </c>
      <c r="J60" s="57">
        <f t="shared" si="10"/>
        <v>520.83333333333337</v>
      </c>
      <c r="K60" s="58">
        <f t="shared" si="8"/>
        <v>11889.45708373583</v>
      </c>
      <c r="L60" s="5"/>
    </row>
    <row r="61" spans="1:29">
      <c r="A61" s="54">
        <f t="shared" si="6"/>
        <v>38</v>
      </c>
      <c r="B61" s="55">
        <f t="shared" si="1"/>
        <v>1163416.131138331</v>
      </c>
      <c r="C61" s="55">
        <f t="shared" si="2"/>
        <v>2588.5903068325842</v>
      </c>
      <c r="D61" s="55">
        <f t="shared" si="3"/>
        <v>8259.2001102365775</v>
      </c>
      <c r="E61" s="55">
        <f t="shared" si="4"/>
        <v>10847.790417069162</v>
      </c>
      <c r="F61" s="56"/>
      <c r="G61" s="55">
        <f t="shared" si="11"/>
        <v>10847.790417069162</v>
      </c>
      <c r="H61" s="55">
        <f t="shared" si="0"/>
        <v>8.5000000000000006E-2</v>
      </c>
      <c r="I61" s="57">
        <f t="shared" si="10"/>
        <v>520.83333333333337</v>
      </c>
      <c r="J61" s="57">
        <f t="shared" si="10"/>
        <v>520.83333333333337</v>
      </c>
      <c r="K61" s="58">
        <f t="shared" si="8"/>
        <v>11889.45708373583</v>
      </c>
      <c r="L61" s="60"/>
      <c r="M61" s="8"/>
    </row>
    <row r="62" spans="1:29">
      <c r="A62" s="54">
        <f t="shared" si="6"/>
        <v>39</v>
      </c>
      <c r="B62" s="55">
        <f t="shared" si="1"/>
        <v>1160809.2049834917</v>
      </c>
      <c r="C62" s="55">
        <f t="shared" si="2"/>
        <v>2606.926154839317</v>
      </c>
      <c r="D62" s="55">
        <f t="shared" si="3"/>
        <v>8240.8642622298448</v>
      </c>
      <c r="E62" s="55">
        <f t="shared" si="4"/>
        <v>10847.790417069162</v>
      </c>
      <c r="F62" s="56"/>
      <c r="G62" s="55">
        <f t="shared" si="11"/>
        <v>10847.790417069162</v>
      </c>
      <c r="H62" s="55">
        <f t="shared" si="0"/>
        <v>8.5000000000000006E-2</v>
      </c>
      <c r="I62" s="57">
        <f t="shared" si="10"/>
        <v>520.83333333333337</v>
      </c>
      <c r="J62" s="57">
        <f t="shared" si="10"/>
        <v>520.83333333333337</v>
      </c>
      <c r="K62" s="58">
        <f t="shared" si="8"/>
        <v>11889.45708373583</v>
      </c>
    </row>
    <row r="63" spans="1:29">
      <c r="A63" s="54">
        <f t="shared" si="6"/>
        <v>40</v>
      </c>
      <c r="B63" s="55">
        <f t="shared" si="1"/>
        <v>1158183.8131017222</v>
      </c>
      <c r="C63" s="55">
        <f t="shared" si="2"/>
        <v>2625.3918817694284</v>
      </c>
      <c r="D63" s="55">
        <f t="shared" si="3"/>
        <v>8222.3985352997333</v>
      </c>
      <c r="E63" s="55">
        <f t="shared" si="4"/>
        <v>10847.790417069162</v>
      </c>
      <c r="F63" s="56"/>
      <c r="G63" s="55">
        <f t="shared" si="11"/>
        <v>10847.790417069162</v>
      </c>
      <c r="H63" s="55">
        <f t="shared" si="0"/>
        <v>8.5000000000000006E-2</v>
      </c>
      <c r="I63" s="57">
        <f t="shared" si="10"/>
        <v>520.83333333333337</v>
      </c>
      <c r="J63" s="57">
        <f t="shared" si="10"/>
        <v>520.83333333333337</v>
      </c>
      <c r="K63" s="58">
        <f t="shared" si="8"/>
        <v>11889.45708373583</v>
      </c>
    </row>
    <row r="64" spans="1:29">
      <c r="A64" s="54">
        <f t="shared" si="6"/>
        <v>41</v>
      </c>
      <c r="B64" s="55">
        <f t="shared" si="1"/>
        <v>1155539.8246941236</v>
      </c>
      <c r="C64" s="55">
        <f t="shared" si="2"/>
        <v>2643.9884075986283</v>
      </c>
      <c r="D64" s="55">
        <f t="shared" si="3"/>
        <v>8203.8020094705334</v>
      </c>
      <c r="E64" s="55">
        <f t="shared" si="4"/>
        <v>10847.790417069162</v>
      </c>
      <c r="F64" s="56"/>
      <c r="G64" s="55">
        <f t="shared" si="11"/>
        <v>10847.790417069162</v>
      </c>
      <c r="H64" s="55">
        <f t="shared" si="0"/>
        <v>8.5000000000000006E-2</v>
      </c>
      <c r="I64" s="57">
        <f t="shared" ref="I64:J83" si="12">($B$8*0.005)/12</f>
        <v>520.83333333333337</v>
      </c>
      <c r="J64" s="57">
        <f t="shared" si="12"/>
        <v>520.83333333333337</v>
      </c>
      <c r="K64" s="58">
        <f t="shared" si="8"/>
        <v>11889.45708373583</v>
      </c>
    </row>
    <row r="65" spans="1:11">
      <c r="A65" s="54">
        <f t="shared" si="6"/>
        <v>42</v>
      </c>
      <c r="B65" s="55">
        <f t="shared" si="1"/>
        <v>1152877.1080353044</v>
      </c>
      <c r="C65" s="55">
        <f t="shared" si="2"/>
        <v>2662.7166588191185</v>
      </c>
      <c r="D65" s="55">
        <f t="shared" si="3"/>
        <v>8185.0737582500433</v>
      </c>
      <c r="E65" s="55">
        <f t="shared" si="4"/>
        <v>10847.790417069162</v>
      </c>
      <c r="F65" s="56"/>
      <c r="G65" s="55">
        <f t="shared" si="11"/>
        <v>10847.790417069162</v>
      </c>
      <c r="H65" s="55">
        <f t="shared" si="0"/>
        <v>8.5000000000000006E-2</v>
      </c>
      <c r="I65" s="57">
        <f t="shared" si="12"/>
        <v>520.83333333333337</v>
      </c>
      <c r="J65" s="57">
        <f t="shared" si="12"/>
        <v>520.83333333333337</v>
      </c>
      <c r="K65" s="58">
        <f t="shared" si="8"/>
        <v>11889.45708373583</v>
      </c>
    </row>
    <row r="66" spans="1:11">
      <c r="A66" s="54">
        <f t="shared" si="6"/>
        <v>43</v>
      </c>
      <c r="B66" s="55">
        <f t="shared" si="1"/>
        <v>1150195.5304668185</v>
      </c>
      <c r="C66" s="55">
        <f t="shared" si="2"/>
        <v>2681.5775684857554</v>
      </c>
      <c r="D66" s="55">
        <f t="shared" si="3"/>
        <v>8166.2128485834064</v>
      </c>
      <c r="E66" s="55">
        <f t="shared" si="4"/>
        <v>10847.790417069162</v>
      </c>
      <c r="F66" s="56"/>
      <c r="G66" s="55">
        <f t="shared" si="11"/>
        <v>10847.790417069162</v>
      </c>
      <c r="H66" s="55">
        <f t="shared" si="0"/>
        <v>8.5000000000000006E-2</v>
      </c>
      <c r="I66" s="57">
        <f t="shared" si="12"/>
        <v>520.83333333333337</v>
      </c>
      <c r="J66" s="57">
        <f t="shared" si="12"/>
        <v>520.83333333333337</v>
      </c>
      <c r="K66" s="58">
        <f t="shared" si="8"/>
        <v>11889.45708373583</v>
      </c>
    </row>
    <row r="67" spans="1:11">
      <c r="A67" s="54">
        <f t="shared" si="6"/>
        <v>44</v>
      </c>
      <c r="B67" s="55">
        <f t="shared" si="1"/>
        <v>1147494.958390556</v>
      </c>
      <c r="C67" s="55">
        <f t="shared" si="2"/>
        <v>2700.5720762625306</v>
      </c>
      <c r="D67" s="55">
        <f t="shared" si="3"/>
        <v>8147.2183408066312</v>
      </c>
      <c r="E67" s="55">
        <f t="shared" si="4"/>
        <v>10847.790417069162</v>
      </c>
      <c r="F67" s="56"/>
      <c r="G67" s="55">
        <f t="shared" si="11"/>
        <v>10847.790417069162</v>
      </c>
      <c r="H67" s="55">
        <f t="shared" si="0"/>
        <v>8.5000000000000006E-2</v>
      </c>
      <c r="I67" s="57">
        <f t="shared" si="12"/>
        <v>520.83333333333337</v>
      </c>
      <c r="J67" s="57">
        <f t="shared" si="12"/>
        <v>520.83333333333337</v>
      </c>
      <c r="K67" s="58">
        <f t="shared" si="8"/>
        <v>11889.45708373583</v>
      </c>
    </row>
    <row r="68" spans="1:11">
      <c r="A68" s="54">
        <f t="shared" si="6"/>
        <v>45</v>
      </c>
      <c r="B68" s="55">
        <f t="shared" si="1"/>
        <v>1144775.2572620867</v>
      </c>
      <c r="C68" s="55">
        <f t="shared" si="2"/>
        <v>2719.7011284693899</v>
      </c>
      <c r="D68" s="55">
        <f t="shared" si="3"/>
        <v>8128.0892885997719</v>
      </c>
      <c r="E68" s="55">
        <f t="shared" si="4"/>
        <v>10847.790417069162</v>
      </c>
      <c r="F68" s="56"/>
      <c r="G68" s="55">
        <f t="shared" si="11"/>
        <v>10847.790417069162</v>
      </c>
      <c r="H68" s="55">
        <f t="shared" si="0"/>
        <v>8.5000000000000006E-2</v>
      </c>
      <c r="I68" s="57">
        <f t="shared" si="12"/>
        <v>520.83333333333337</v>
      </c>
      <c r="J68" s="57">
        <f t="shared" si="12"/>
        <v>520.83333333333337</v>
      </c>
      <c r="K68" s="58">
        <f t="shared" si="8"/>
        <v>11889.45708373583</v>
      </c>
    </row>
    <row r="69" spans="1:11">
      <c r="A69" s="54">
        <f t="shared" si="6"/>
        <v>46</v>
      </c>
      <c r="B69" s="55">
        <f t="shared" si="1"/>
        <v>1142036.2915839574</v>
      </c>
      <c r="C69" s="55">
        <f t="shared" si="2"/>
        <v>2738.9656781293806</v>
      </c>
      <c r="D69" s="55">
        <f t="shared" si="3"/>
        <v>8108.8247389397811</v>
      </c>
      <c r="E69" s="55">
        <f t="shared" si="4"/>
        <v>10847.790417069162</v>
      </c>
      <c r="F69" s="56"/>
      <c r="G69" s="55">
        <f t="shared" si="11"/>
        <v>10847.790417069162</v>
      </c>
      <c r="H69" s="55">
        <f t="shared" si="0"/>
        <v>8.5000000000000006E-2</v>
      </c>
      <c r="I69" s="57">
        <f t="shared" si="12"/>
        <v>520.83333333333337</v>
      </c>
      <c r="J69" s="57">
        <f t="shared" si="12"/>
        <v>520.83333333333337</v>
      </c>
      <c r="K69" s="58">
        <f t="shared" si="8"/>
        <v>11889.45708373583</v>
      </c>
    </row>
    <row r="70" spans="1:11">
      <c r="A70" s="54">
        <f t="shared" si="6"/>
        <v>47</v>
      </c>
      <c r="B70" s="55">
        <f t="shared" si="1"/>
        <v>1139277.9248989413</v>
      </c>
      <c r="C70" s="55">
        <f t="shared" si="2"/>
        <v>2758.3666850161289</v>
      </c>
      <c r="D70" s="55">
        <f t="shared" si="3"/>
        <v>8089.4237320530328</v>
      </c>
      <c r="E70" s="55">
        <f t="shared" si="4"/>
        <v>10847.790417069162</v>
      </c>
      <c r="F70" s="56"/>
      <c r="G70" s="55">
        <f t="shared" si="11"/>
        <v>10847.790417069162</v>
      </c>
      <c r="H70" s="55">
        <f t="shared" si="0"/>
        <v>8.5000000000000006E-2</v>
      </c>
      <c r="I70" s="57">
        <f t="shared" si="12"/>
        <v>520.83333333333337</v>
      </c>
      <c r="J70" s="57">
        <f t="shared" si="12"/>
        <v>520.83333333333337</v>
      </c>
      <c r="K70" s="58">
        <f t="shared" si="8"/>
        <v>11889.45708373583</v>
      </c>
    </row>
    <row r="71" spans="1:11">
      <c r="A71" s="54">
        <f t="shared" si="6"/>
        <v>48</v>
      </c>
      <c r="B71" s="55">
        <f t="shared" si="1"/>
        <v>1136500.0197832396</v>
      </c>
      <c r="C71" s="55">
        <f t="shared" si="2"/>
        <v>2777.9051157016611</v>
      </c>
      <c r="D71" s="55">
        <f t="shared" si="3"/>
        <v>8069.8853013675007</v>
      </c>
      <c r="E71" s="55">
        <f t="shared" si="4"/>
        <v>10847.790417069162</v>
      </c>
      <c r="F71" s="56"/>
      <c r="G71" s="55">
        <f t="shared" si="11"/>
        <v>10847.790417069162</v>
      </c>
      <c r="H71" s="55">
        <f t="shared" si="0"/>
        <v>8.5000000000000006E-2</v>
      </c>
      <c r="I71" s="57">
        <f t="shared" si="12"/>
        <v>520.83333333333337</v>
      </c>
      <c r="J71" s="57">
        <f t="shared" si="12"/>
        <v>520.83333333333337</v>
      </c>
      <c r="K71" s="58">
        <f t="shared" si="8"/>
        <v>11889.45708373583</v>
      </c>
    </row>
    <row r="72" spans="1:11">
      <c r="A72" s="54">
        <f t="shared" si="6"/>
        <v>49</v>
      </c>
      <c r="B72" s="55">
        <f t="shared" si="1"/>
        <v>1133702.4378396349</v>
      </c>
      <c r="C72" s="55">
        <f t="shared" si="2"/>
        <v>2797.5819436045467</v>
      </c>
      <c r="D72" s="55">
        <f t="shared" si="3"/>
        <v>8050.2084734646151</v>
      </c>
      <c r="E72" s="55">
        <f t="shared" si="4"/>
        <v>10847.790417069162</v>
      </c>
      <c r="F72" s="56"/>
      <c r="G72" s="55">
        <f t="shared" ref="G72:H87" si="13">G71</f>
        <v>10847.790417069162</v>
      </c>
      <c r="H72" s="55">
        <f t="shared" si="0"/>
        <v>8.5000000000000006E-2</v>
      </c>
      <c r="I72" s="57">
        <f t="shared" si="12"/>
        <v>520.83333333333337</v>
      </c>
      <c r="J72" s="57">
        <f t="shared" si="12"/>
        <v>520.83333333333337</v>
      </c>
      <c r="K72" s="58">
        <f t="shared" si="8"/>
        <v>11889.45708373583</v>
      </c>
    </row>
    <row r="73" spans="1:11">
      <c r="A73" s="54">
        <f t="shared" si="6"/>
        <v>50</v>
      </c>
      <c r="B73" s="55">
        <f t="shared" si="1"/>
        <v>1130885.0396905965</v>
      </c>
      <c r="C73" s="55">
        <f t="shared" si="2"/>
        <v>2817.398149038414</v>
      </c>
      <c r="D73" s="55">
        <f t="shared" si="3"/>
        <v>8030.3922680307478</v>
      </c>
      <c r="E73" s="55">
        <f t="shared" si="4"/>
        <v>10847.790417069162</v>
      </c>
      <c r="F73" s="56"/>
      <c r="G73" s="55">
        <f t="shared" si="13"/>
        <v>10847.790417069162</v>
      </c>
      <c r="H73" s="55">
        <f t="shared" si="0"/>
        <v>8.5000000000000006E-2</v>
      </c>
      <c r="I73" s="57">
        <f t="shared" si="12"/>
        <v>520.83333333333337</v>
      </c>
      <c r="J73" s="57">
        <f t="shared" si="12"/>
        <v>520.83333333333337</v>
      </c>
      <c r="K73" s="58">
        <f t="shared" si="8"/>
        <v>11889.45708373583</v>
      </c>
    </row>
    <row r="74" spans="1:11">
      <c r="A74" s="54">
        <f t="shared" si="6"/>
        <v>51</v>
      </c>
      <c r="B74" s="55">
        <f t="shared" si="1"/>
        <v>1128047.6849713358</v>
      </c>
      <c r="C74" s="55">
        <f t="shared" si="2"/>
        <v>2837.3547192607693</v>
      </c>
      <c r="D74" s="55">
        <f t="shared" si="3"/>
        <v>8010.4356978083924</v>
      </c>
      <c r="E74" s="55">
        <f t="shared" si="4"/>
        <v>10847.790417069162</v>
      </c>
      <c r="F74" s="56"/>
      <c r="G74" s="55">
        <f t="shared" si="13"/>
        <v>10847.790417069162</v>
      </c>
      <c r="H74" s="55">
        <f t="shared" si="0"/>
        <v>8.5000000000000006E-2</v>
      </c>
      <c r="I74" s="57">
        <f t="shared" si="12"/>
        <v>520.83333333333337</v>
      </c>
      <c r="J74" s="57">
        <f t="shared" si="12"/>
        <v>520.83333333333337</v>
      </c>
      <c r="K74" s="58">
        <f t="shared" si="8"/>
        <v>11889.45708373583</v>
      </c>
    </row>
    <row r="75" spans="1:11">
      <c r="A75" s="54">
        <f t="shared" si="6"/>
        <v>52</v>
      </c>
      <c r="B75" s="55">
        <f t="shared" si="1"/>
        <v>1125190.2323228137</v>
      </c>
      <c r="C75" s="55">
        <f t="shared" si="2"/>
        <v>2857.4526485221986</v>
      </c>
      <c r="D75" s="55">
        <f t="shared" si="3"/>
        <v>7990.3377685469632</v>
      </c>
      <c r="E75" s="55">
        <f t="shared" si="4"/>
        <v>10847.790417069162</v>
      </c>
      <c r="F75" s="56"/>
      <c r="G75" s="55">
        <f t="shared" si="13"/>
        <v>10847.790417069162</v>
      </c>
      <c r="H75" s="55">
        <f t="shared" si="0"/>
        <v>8.5000000000000006E-2</v>
      </c>
      <c r="I75" s="57">
        <f t="shared" si="12"/>
        <v>520.83333333333337</v>
      </c>
      <c r="J75" s="57">
        <f t="shared" si="12"/>
        <v>520.83333333333337</v>
      </c>
      <c r="K75" s="58">
        <f t="shared" si="8"/>
        <v>11889.45708373583</v>
      </c>
    </row>
    <row r="76" spans="1:11">
      <c r="A76" s="54">
        <f t="shared" si="6"/>
        <v>53</v>
      </c>
      <c r="B76" s="55">
        <f t="shared" si="1"/>
        <v>1122312.5393846978</v>
      </c>
      <c r="C76" s="55">
        <f t="shared" si="2"/>
        <v>2877.692938115898</v>
      </c>
      <c r="D76" s="55">
        <f t="shared" si="3"/>
        <v>7970.0974789532638</v>
      </c>
      <c r="E76" s="55">
        <f t="shared" si="4"/>
        <v>10847.790417069162</v>
      </c>
      <c r="F76" s="56"/>
      <c r="G76" s="55">
        <f t="shared" si="13"/>
        <v>10847.790417069162</v>
      </c>
      <c r="H76" s="55">
        <f t="shared" si="0"/>
        <v>8.5000000000000006E-2</v>
      </c>
      <c r="I76" s="57">
        <f t="shared" si="12"/>
        <v>520.83333333333337</v>
      </c>
      <c r="J76" s="57">
        <f t="shared" si="12"/>
        <v>520.83333333333337</v>
      </c>
      <c r="K76" s="58">
        <f t="shared" si="8"/>
        <v>11889.45708373583</v>
      </c>
    </row>
    <row r="77" spans="1:11">
      <c r="A77" s="54">
        <f t="shared" si="6"/>
        <v>54</v>
      </c>
      <c r="B77" s="55">
        <f t="shared" si="1"/>
        <v>1119414.4627882703</v>
      </c>
      <c r="C77" s="55">
        <f t="shared" si="2"/>
        <v>2898.0765964275515</v>
      </c>
      <c r="D77" s="55">
        <f t="shared" si="3"/>
        <v>7949.7138206416103</v>
      </c>
      <c r="E77" s="55">
        <f t="shared" si="4"/>
        <v>10847.790417069162</v>
      </c>
      <c r="F77" s="56"/>
      <c r="G77" s="55">
        <f t="shared" si="13"/>
        <v>10847.790417069162</v>
      </c>
      <c r="H77" s="55">
        <f t="shared" si="0"/>
        <v>8.5000000000000006E-2</v>
      </c>
      <c r="I77" s="57">
        <f t="shared" si="12"/>
        <v>520.83333333333337</v>
      </c>
      <c r="J77" s="57">
        <f t="shared" si="12"/>
        <v>520.83333333333337</v>
      </c>
      <c r="K77" s="58">
        <f t="shared" si="8"/>
        <v>11889.45708373583</v>
      </c>
    </row>
    <row r="78" spans="1:11">
      <c r="A78" s="54">
        <f t="shared" si="6"/>
        <v>55</v>
      </c>
      <c r="B78" s="55">
        <f t="shared" si="1"/>
        <v>1116495.8581492847</v>
      </c>
      <c r="C78" s="55">
        <f t="shared" si="2"/>
        <v>2918.6046389855801</v>
      </c>
      <c r="D78" s="55">
        <f t="shared" si="3"/>
        <v>7929.1857780835817</v>
      </c>
      <c r="E78" s="55">
        <f t="shared" si="4"/>
        <v>10847.790417069162</v>
      </c>
      <c r="F78" s="56"/>
      <c r="G78" s="55">
        <f t="shared" si="13"/>
        <v>10847.790417069162</v>
      </c>
      <c r="H78" s="55">
        <f t="shared" si="0"/>
        <v>8.5000000000000006E-2</v>
      </c>
      <c r="I78" s="57">
        <f t="shared" si="12"/>
        <v>520.83333333333337</v>
      </c>
      <c r="J78" s="57">
        <f t="shared" si="12"/>
        <v>520.83333333333337</v>
      </c>
      <c r="K78" s="58">
        <f t="shared" si="8"/>
        <v>11889.45708373583</v>
      </c>
    </row>
    <row r="79" spans="1:11">
      <c r="A79" s="54">
        <f t="shared" si="6"/>
        <v>56</v>
      </c>
      <c r="B79" s="55">
        <f t="shared" si="1"/>
        <v>1113556.5800607731</v>
      </c>
      <c r="C79" s="55">
        <f t="shared" si="2"/>
        <v>2939.2780885117281</v>
      </c>
      <c r="D79" s="55">
        <f t="shared" si="3"/>
        <v>7908.5123285574336</v>
      </c>
      <c r="E79" s="55">
        <f t="shared" si="4"/>
        <v>10847.790417069162</v>
      </c>
      <c r="F79" s="56"/>
      <c r="G79" s="55">
        <f t="shared" si="13"/>
        <v>10847.790417069162</v>
      </c>
      <c r="H79" s="55">
        <f t="shared" si="0"/>
        <v>8.5000000000000006E-2</v>
      </c>
      <c r="I79" s="57">
        <f t="shared" si="12"/>
        <v>520.83333333333337</v>
      </c>
      <c r="J79" s="57">
        <f t="shared" si="12"/>
        <v>520.83333333333337</v>
      </c>
      <c r="K79" s="58">
        <f t="shared" si="8"/>
        <v>11889.45708373583</v>
      </c>
    </row>
    <row r="80" spans="1:11">
      <c r="A80" s="54">
        <f t="shared" si="6"/>
        <v>57</v>
      </c>
      <c r="B80" s="55">
        <f t="shared" si="1"/>
        <v>1110596.482085801</v>
      </c>
      <c r="C80" s="55">
        <f t="shared" si="2"/>
        <v>2960.0979749720182</v>
      </c>
      <c r="D80" s="55">
        <f t="shared" si="3"/>
        <v>7887.6924420971436</v>
      </c>
      <c r="E80" s="55">
        <f t="shared" si="4"/>
        <v>10847.790417069162</v>
      </c>
      <c r="F80" s="56"/>
      <c r="G80" s="55">
        <f t="shared" si="13"/>
        <v>10847.790417069162</v>
      </c>
      <c r="H80" s="55">
        <f t="shared" si="0"/>
        <v>8.5000000000000006E-2</v>
      </c>
      <c r="I80" s="57">
        <f t="shared" si="12"/>
        <v>520.83333333333337</v>
      </c>
      <c r="J80" s="57">
        <f t="shared" si="12"/>
        <v>520.83333333333337</v>
      </c>
      <c r="K80" s="58">
        <f t="shared" si="8"/>
        <v>11889.45708373583</v>
      </c>
    </row>
    <row r="81" spans="1:11">
      <c r="A81" s="54">
        <f t="shared" si="6"/>
        <v>58</v>
      </c>
      <c r="B81" s="55">
        <f t="shared" si="1"/>
        <v>1107615.4167501729</v>
      </c>
      <c r="C81" s="55">
        <f t="shared" si="2"/>
        <v>2981.0653356280709</v>
      </c>
      <c r="D81" s="55">
        <f t="shared" si="3"/>
        <v>7866.7250814410909</v>
      </c>
      <c r="E81" s="55">
        <f t="shared" si="4"/>
        <v>10847.790417069162</v>
      </c>
      <c r="F81" s="56"/>
      <c r="G81" s="55">
        <f t="shared" si="13"/>
        <v>10847.790417069162</v>
      </c>
      <c r="H81" s="55">
        <f t="shared" si="0"/>
        <v>8.5000000000000006E-2</v>
      </c>
      <c r="I81" s="57">
        <f t="shared" si="12"/>
        <v>520.83333333333337</v>
      </c>
      <c r="J81" s="57">
        <f t="shared" si="12"/>
        <v>520.83333333333337</v>
      </c>
      <c r="K81" s="58">
        <f t="shared" si="8"/>
        <v>11889.45708373583</v>
      </c>
    </row>
    <row r="82" spans="1:11">
      <c r="A82" s="54">
        <f t="shared" si="6"/>
        <v>59</v>
      </c>
      <c r="B82" s="55">
        <f t="shared" si="1"/>
        <v>1104613.235535084</v>
      </c>
      <c r="C82" s="55">
        <f t="shared" si="2"/>
        <v>3002.1812150887699</v>
      </c>
      <c r="D82" s="55">
        <f t="shared" si="3"/>
        <v>7845.6092019803918</v>
      </c>
      <c r="E82" s="55">
        <f t="shared" si="4"/>
        <v>10847.790417069162</v>
      </c>
      <c r="F82" s="56"/>
      <c r="G82" s="55">
        <f t="shared" si="13"/>
        <v>10847.790417069162</v>
      </c>
      <c r="H82" s="55">
        <f t="shared" si="0"/>
        <v>8.5000000000000006E-2</v>
      </c>
      <c r="I82" s="57">
        <f t="shared" si="12"/>
        <v>520.83333333333337</v>
      </c>
      <c r="J82" s="57">
        <f t="shared" si="12"/>
        <v>520.83333333333337</v>
      </c>
      <c r="K82" s="58">
        <f t="shared" si="8"/>
        <v>11889.45708373583</v>
      </c>
    </row>
    <row r="83" spans="1:11">
      <c r="A83" s="54">
        <f t="shared" si="6"/>
        <v>60</v>
      </c>
      <c r="B83" s="55">
        <f t="shared" si="1"/>
        <v>1101589.7888697218</v>
      </c>
      <c r="C83" s="55">
        <f t="shared" si="2"/>
        <v>3023.4466653623158</v>
      </c>
      <c r="D83" s="55">
        <f t="shared" si="3"/>
        <v>7824.343751706846</v>
      </c>
      <c r="E83" s="55">
        <f t="shared" si="4"/>
        <v>10847.790417069162</v>
      </c>
      <c r="F83" s="56"/>
      <c r="G83" s="55">
        <f t="shared" si="13"/>
        <v>10847.790417069162</v>
      </c>
      <c r="H83" s="55">
        <f t="shared" si="0"/>
        <v>8.5000000000000006E-2</v>
      </c>
      <c r="I83" s="57">
        <f t="shared" si="12"/>
        <v>520.83333333333337</v>
      </c>
      <c r="J83" s="57">
        <f t="shared" si="12"/>
        <v>520.83333333333337</v>
      </c>
      <c r="K83" s="58">
        <f t="shared" si="8"/>
        <v>11889.45708373583</v>
      </c>
    </row>
    <row r="84" spans="1:11">
      <c r="A84" s="54">
        <f t="shared" si="6"/>
        <v>61</v>
      </c>
      <c r="B84" s="55">
        <f t="shared" si="1"/>
        <v>1098544.9261238133</v>
      </c>
      <c r="C84" s="55">
        <f t="shared" si="2"/>
        <v>3044.862745908632</v>
      </c>
      <c r="D84" s="55">
        <f t="shared" si="3"/>
        <v>7802.9276711605298</v>
      </c>
      <c r="E84" s="55">
        <f t="shared" si="4"/>
        <v>10847.790417069162</v>
      </c>
      <c r="F84" s="56"/>
      <c r="G84" s="55">
        <f t="shared" si="13"/>
        <v>10847.790417069162</v>
      </c>
      <c r="H84" s="55">
        <f t="shared" si="0"/>
        <v>8.5000000000000006E-2</v>
      </c>
      <c r="I84" s="57">
        <f t="shared" ref="I84:J103" si="14">($B$8*0.005)/12</f>
        <v>520.83333333333337</v>
      </c>
      <c r="J84" s="57">
        <f t="shared" si="14"/>
        <v>520.83333333333337</v>
      </c>
      <c r="K84" s="58">
        <f t="shared" si="8"/>
        <v>11889.45708373583</v>
      </c>
    </row>
    <row r="85" spans="1:11">
      <c r="A85" s="54">
        <f t="shared" si="6"/>
        <v>62</v>
      </c>
      <c r="B85" s="55">
        <f t="shared" si="1"/>
        <v>1095478.4956001211</v>
      </c>
      <c r="C85" s="55">
        <f t="shared" si="2"/>
        <v>3066.43052369215</v>
      </c>
      <c r="D85" s="55">
        <f t="shared" si="3"/>
        <v>7781.3598933770118</v>
      </c>
      <c r="E85" s="55">
        <f t="shared" si="4"/>
        <v>10847.790417069162</v>
      </c>
      <c r="F85" s="56"/>
      <c r="G85" s="55">
        <f t="shared" si="13"/>
        <v>10847.790417069162</v>
      </c>
      <c r="H85" s="55">
        <f t="shared" si="0"/>
        <v>8.5000000000000006E-2</v>
      </c>
      <c r="I85" s="57">
        <f t="shared" si="14"/>
        <v>520.83333333333337</v>
      </c>
      <c r="J85" s="57">
        <f t="shared" si="14"/>
        <v>520.83333333333337</v>
      </c>
      <c r="K85" s="58">
        <f t="shared" si="8"/>
        <v>11889.45708373583</v>
      </c>
    </row>
    <row r="86" spans="1:11">
      <c r="A86" s="54">
        <f t="shared" si="6"/>
        <v>63</v>
      </c>
      <c r="B86" s="55">
        <f t="shared" si="1"/>
        <v>1092390.344526886</v>
      </c>
      <c r="C86" s="55">
        <f t="shared" si="2"/>
        <v>3088.1510732349707</v>
      </c>
      <c r="D86" s="55">
        <f t="shared" si="3"/>
        <v>7759.6393438341911</v>
      </c>
      <c r="E86" s="55">
        <f t="shared" si="4"/>
        <v>10847.790417069162</v>
      </c>
      <c r="F86" s="56"/>
      <c r="G86" s="55">
        <f t="shared" si="13"/>
        <v>10847.790417069162</v>
      </c>
      <c r="H86" s="55">
        <f t="shared" si="0"/>
        <v>8.5000000000000006E-2</v>
      </c>
      <c r="I86" s="57">
        <f t="shared" si="14"/>
        <v>520.83333333333337</v>
      </c>
      <c r="J86" s="57">
        <f t="shared" si="14"/>
        <v>520.83333333333337</v>
      </c>
      <c r="K86" s="58">
        <f t="shared" si="8"/>
        <v>11889.45708373583</v>
      </c>
    </row>
    <row r="87" spans="1:11">
      <c r="A87" s="54">
        <f t="shared" si="6"/>
        <v>64</v>
      </c>
      <c r="B87" s="55">
        <f t="shared" si="1"/>
        <v>1089280.3190502157</v>
      </c>
      <c r="C87" s="55">
        <f t="shared" si="2"/>
        <v>3110.0254766703847</v>
      </c>
      <c r="D87" s="55">
        <f t="shared" si="3"/>
        <v>7737.7649403987771</v>
      </c>
      <c r="E87" s="55">
        <f t="shared" si="4"/>
        <v>10847.790417069162</v>
      </c>
      <c r="F87" s="56"/>
      <c r="G87" s="55">
        <f t="shared" si="13"/>
        <v>10847.790417069162</v>
      </c>
      <c r="H87" s="55">
        <f t="shared" si="13"/>
        <v>8.5000000000000006E-2</v>
      </c>
      <c r="I87" s="57">
        <f t="shared" si="14"/>
        <v>520.83333333333337</v>
      </c>
      <c r="J87" s="57">
        <f t="shared" si="14"/>
        <v>520.83333333333337</v>
      </c>
      <c r="K87" s="58">
        <f t="shared" si="8"/>
        <v>11889.45708373583</v>
      </c>
    </row>
    <row r="88" spans="1:11">
      <c r="A88" s="54">
        <f t="shared" si="6"/>
        <v>65</v>
      </c>
      <c r="B88" s="55">
        <f t="shared" ref="B88:B151" si="15">B87-C88</f>
        <v>1086148.2642264189</v>
      </c>
      <c r="C88" s="55">
        <f t="shared" ref="C88:C151" si="16">G87-D88</f>
        <v>3132.0548237968005</v>
      </c>
      <c r="D88" s="55">
        <f t="shared" ref="D88:D151" si="17">(B87*H86)/12</f>
        <v>7715.7355932723613</v>
      </c>
      <c r="E88" s="55">
        <f t="shared" ref="E88:E151" si="18">C88+D88</f>
        <v>10847.790417069162</v>
      </c>
      <c r="F88" s="56"/>
      <c r="G88" s="55">
        <f t="shared" ref="G88:H103" si="19">G87</f>
        <v>10847.790417069162</v>
      </c>
      <c r="H88" s="55">
        <f t="shared" si="19"/>
        <v>8.5000000000000006E-2</v>
      </c>
      <c r="I88" s="57">
        <f t="shared" si="14"/>
        <v>520.83333333333337</v>
      </c>
      <c r="J88" s="57">
        <f t="shared" si="14"/>
        <v>520.83333333333337</v>
      </c>
      <c r="K88" s="58">
        <f t="shared" si="8"/>
        <v>11889.45708373583</v>
      </c>
    </row>
    <row r="89" spans="1:11">
      <c r="A89" s="54">
        <f t="shared" ref="A89:A152" si="20">A88+1</f>
        <v>66</v>
      </c>
      <c r="B89" s="55">
        <f t="shared" si="15"/>
        <v>1082994.0240142869</v>
      </c>
      <c r="C89" s="55">
        <f t="shared" si="16"/>
        <v>3154.2402121320274</v>
      </c>
      <c r="D89" s="55">
        <f t="shared" si="17"/>
        <v>7693.5502049371344</v>
      </c>
      <c r="E89" s="55">
        <f t="shared" si="18"/>
        <v>10847.790417069162</v>
      </c>
      <c r="F89" s="56"/>
      <c r="G89" s="55">
        <f t="shared" si="19"/>
        <v>10847.790417069162</v>
      </c>
      <c r="H89" s="55">
        <f t="shared" si="19"/>
        <v>8.5000000000000006E-2</v>
      </c>
      <c r="I89" s="57">
        <f t="shared" si="14"/>
        <v>520.83333333333337</v>
      </c>
      <c r="J89" s="57">
        <f t="shared" si="14"/>
        <v>520.83333333333337</v>
      </c>
      <c r="K89" s="58">
        <f t="shared" ref="K89:K152" si="21">+C89+D89+I89+J89</f>
        <v>11889.45708373583</v>
      </c>
    </row>
    <row r="90" spans="1:11">
      <c r="A90" s="54">
        <f t="shared" si="20"/>
        <v>67</v>
      </c>
      <c r="B90" s="55">
        <f t="shared" si="15"/>
        <v>1079817.441267319</v>
      </c>
      <c r="C90" s="55">
        <f t="shared" si="16"/>
        <v>3176.5827469679616</v>
      </c>
      <c r="D90" s="55">
        <f t="shared" si="17"/>
        <v>7671.2076701012002</v>
      </c>
      <c r="E90" s="55">
        <f t="shared" si="18"/>
        <v>10847.790417069162</v>
      </c>
      <c r="F90" s="56"/>
      <c r="G90" s="55">
        <f t="shared" si="19"/>
        <v>10847.790417069162</v>
      </c>
      <c r="H90" s="55">
        <f t="shared" si="19"/>
        <v>8.5000000000000006E-2</v>
      </c>
      <c r="I90" s="57">
        <f t="shared" si="14"/>
        <v>520.83333333333337</v>
      </c>
      <c r="J90" s="57">
        <f t="shared" si="14"/>
        <v>520.83333333333337</v>
      </c>
      <c r="K90" s="58">
        <f t="shared" si="21"/>
        <v>11889.45708373583</v>
      </c>
    </row>
    <row r="91" spans="1:11">
      <c r="A91" s="54">
        <f t="shared" si="20"/>
        <v>68</v>
      </c>
      <c r="B91" s="55">
        <f t="shared" si="15"/>
        <v>1076618.3577258934</v>
      </c>
      <c r="C91" s="55">
        <f t="shared" si="16"/>
        <v>3199.0835414256517</v>
      </c>
      <c r="D91" s="55">
        <f t="shared" si="17"/>
        <v>7648.7068756435101</v>
      </c>
      <c r="E91" s="55">
        <f t="shared" si="18"/>
        <v>10847.790417069162</v>
      </c>
      <c r="F91" s="56"/>
      <c r="G91" s="55">
        <f t="shared" si="19"/>
        <v>10847.790417069162</v>
      </c>
      <c r="H91" s="55">
        <f t="shared" si="19"/>
        <v>8.5000000000000006E-2</v>
      </c>
      <c r="I91" s="57">
        <f t="shared" si="14"/>
        <v>520.83333333333337</v>
      </c>
      <c r="J91" s="57">
        <f t="shared" si="14"/>
        <v>520.83333333333337</v>
      </c>
      <c r="K91" s="58">
        <f t="shared" si="21"/>
        <v>11889.45708373583</v>
      </c>
    </row>
    <row r="92" spans="1:11">
      <c r="A92" s="54">
        <f t="shared" si="20"/>
        <v>69</v>
      </c>
      <c r="B92" s="55">
        <f t="shared" si="15"/>
        <v>1073396.6140093827</v>
      </c>
      <c r="C92" s="55">
        <f t="shared" si="16"/>
        <v>3221.7437165107503</v>
      </c>
      <c r="D92" s="55">
        <f t="shared" si="17"/>
        <v>7626.0467005584114</v>
      </c>
      <c r="E92" s="55">
        <f t="shared" si="18"/>
        <v>10847.790417069162</v>
      </c>
      <c r="F92" s="56"/>
      <c r="G92" s="55">
        <f t="shared" si="19"/>
        <v>10847.790417069162</v>
      </c>
      <c r="H92" s="55">
        <f t="shared" si="19"/>
        <v>8.5000000000000006E-2</v>
      </c>
      <c r="I92" s="57">
        <f t="shared" si="14"/>
        <v>520.83333333333337</v>
      </c>
      <c r="J92" s="57">
        <f t="shared" si="14"/>
        <v>520.83333333333337</v>
      </c>
      <c r="K92" s="58">
        <f t="shared" si="21"/>
        <v>11889.45708373583</v>
      </c>
    </row>
    <row r="93" spans="1:11">
      <c r="A93" s="54">
        <f t="shared" si="20"/>
        <v>70</v>
      </c>
      <c r="B93" s="55">
        <f t="shared" si="15"/>
        <v>1070152.0496082134</v>
      </c>
      <c r="C93" s="55">
        <f t="shared" si="16"/>
        <v>3244.5644011693666</v>
      </c>
      <c r="D93" s="55">
        <f t="shared" si="17"/>
        <v>7603.2260158997951</v>
      </c>
      <c r="E93" s="55">
        <f t="shared" si="18"/>
        <v>10847.790417069162</v>
      </c>
      <c r="F93" s="56"/>
      <c r="G93" s="55">
        <f t="shared" si="19"/>
        <v>10847.790417069162</v>
      </c>
      <c r="H93" s="55">
        <f t="shared" si="19"/>
        <v>8.5000000000000006E-2</v>
      </c>
      <c r="I93" s="57">
        <f t="shared" si="14"/>
        <v>520.83333333333337</v>
      </c>
      <c r="J93" s="57">
        <f t="shared" si="14"/>
        <v>520.83333333333337</v>
      </c>
      <c r="K93" s="58">
        <f t="shared" si="21"/>
        <v>11889.45708373583</v>
      </c>
    </row>
    <row r="94" spans="1:11">
      <c r="A94" s="54">
        <f t="shared" si="20"/>
        <v>71</v>
      </c>
      <c r="B94" s="55">
        <f t="shared" si="15"/>
        <v>1066884.5028758689</v>
      </c>
      <c r="C94" s="55">
        <f t="shared" si="16"/>
        <v>3267.5467323443163</v>
      </c>
      <c r="D94" s="55">
        <f t="shared" si="17"/>
        <v>7580.2436847248455</v>
      </c>
      <c r="E94" s="55">
        <f t="shared" si="18"/>
        <v>10847.790417069162</v>
      </c>
      <c r="F94" s="56"/>
      <c r="G94" s="55">
        <f t="shared" si="19"/>
        <v>10847.790417069162</v>
      </c>
      <c r="H94" s="55">
        <f t="shared" si="19"/>
        <v>8.5000000000000006E-2</v>
      </c>
      <c r="I94" s="57">
        <f t="shared" si="14"/>
        <v>520.83333333333337</v>
      </c>
      <c r="J94" s="57">
        <f t="shared" si="14"/>
        <v>520.83333333333337</v>
      </c>
      <c r="K94" s="58">
        <f t="shared" si="21"/>
        <v>11889.45708373583</v>
      </c>
    </row>
    <row r="95" spans="1:11">
      <c r="A95" s="54">
        <f t="shared" si="20"/>
        <v>72</v>
      </c>
      <c r="B95" s="55">
        <f t="shared" si="15"/>
        <v>1063593.8110208372</v>
      </c>
      <c r="C95" s="55">
        <f t="shared" si="16"/>
        <v>3290.6918550317569</v>
      </c>
      <c r="D95" s="55">
        <f t="shared" si="17"/>
        <v>7557.0985620374049</v>
      </c>
      <c r="E95" s="55">
        <f t="shared" si="18"/>
        <v>10847.790417069162</v>
      </c>
      <c r="F95" s="56"/>
      <c r="G95" s="55">
        <f t="shared" si="19"/>
        <v>10847.790417069162</v>
      </c>
      <c r="H95" s="55">
        <f t="shared" si="19"/>
        <v>8.5000000000000006E-2</v>
      </c>
      <c r="I95" s="57">
        <f t="shared" si="14"/>
        <v>520.83333333333337</v>
      </c>
      <c r="J95" s="57">
        <f t="shared" si="14"/>
        <v>520.83333333333337</v>
      </c>
      <c r="K95" s="58">
        <f t="shared" si="21"/>
        <v>11889.45708373583</v>
      </c>
    </row>
    <row r="96" spans="1:11">
      <c r="A96" s="54">
        <f t="shared" si="20"/>
        <v>73</v>
      </c>
      <c r="B96" s="55">
        <f t="shared" si="15"/>
        <v>1060279.8100984988</v>
      </c>
      <c r="C96" s="55">
        <f t="shared" si="16"/>
        <v>3314.0009223382322</v>
      </c>
      <c r="D96" s="55">
        <f t="shared" si="17"/>
        <v>7533.7894947309296</v>
      </c>
      <c r="E96" s="55">
        <f t="shared" si="18"/>
        <v>10847.790417069162</v>
      </c>
      <c r="F96" s="56"/>
      <c r="G96" s="55">
        <f t="shared" si="19"/>
        <v>10847.790417069162</v>
      </c>
      <c r="H96" s="55">
        <f t="shared" si="19"/>
        <v>8.5000000000000006E-2</v>
      </c>
      <c r="I96" s="57">
        <f t="shared" si="14"/>
        <v>520.83333333333337</v>
      </c>
      <c r="J96" s="57">
        <f t="shared" si="14"/>
        <v>520.83333333333337</v>
      </c>
      <c r="K96" s="58">
        <f t="shared" si="21"/>
        <v>11889.45708373583</v>
      </c>
    </row>
    <row r="97" spans="1:11">
      <c r="A97" s="54">
        <f t="shared" si="20"/>
        <v>74</v>
      </c>
      <c r="B97" s="55">
        <f t="shared" si="15"/>
        <v>1056942.3350029606</v>
      </c>
      <c r="C97" s="55">
        <f t="shared" si="16"/>
        <v>3337.4750955381278</v>
      </c>
      <c r="D97" s="55">
        <f t="shared" si="17"/>
        <v>7510.315321531034</v>
      </c>
      <c r="E97" s="55">
        <f t="shared" si="18"/>
        <v>10847.790417069162</v>
      </c>
      <c r="F97" s="56"/>
      <c r="G97" s="55">
        <f t="shared" si="19"/>
        <v>10847.790417069162</v>
      </c>
      <c r="H97" s="55">
        <f t="shared" si="19"/>
        <v>8.5000000000000006E-2</v>
      </c>
      <c r="I97" s="57">
        <f t="shared" si="14"/>
        <v>520.83333333333337</v>
      </c>
      <c r="J97" s="57">
        <f t="shared" si="14"/>
        <v>520.83333333333337</v>
      </c>
      <c r="K97" s="58">
        <f t="shared" si="21"/>
        <v>11889.45708373583</v>
      </c>
    </row>
    <row r="98" spans="1:11">
      <c r="A98" s="54">
        <f t="shared" si="20"/>
        <v>75</v>
      </c>
      <c r="B98" s="55">
        <f t="shared" si="15"/>
        <v>1053581.2194588291</v>
      </c>
      <c r="C98" s="55">
        <f t="shared" si="16"/>
        <v>3361.1155441315232</v>
      </c>
      <c r="D98" s="55">
        <f t="shared" si="17"/>
        <v>7486.6748729376386</v>
      </c>
      <c r="E98" s="55">
        <f t="shared" si="18"/>
        <v>10847.790417069162</v>
      </c>
      <c r="F98" s="56"/>
      <c r="G98" s="55">
        <f t="shared" si="19"/>
        <v>10847.790417069162</v>
      </c>
      <c r="H98" s="55">
        <f t="shared" si="19"/>
        <v>8.5000000000000006E-2</v>
      </c>
      <c r="I98" s="57">
        <f t="shared" si="14"/>
        <v>520.83333333333337</v>
      </c>
      <c r="J98" s="57">
        <f t="shared" si="14"/>
        <v>520.83333333333337</v>
      </c>
      <c r="K98" s="58">
        <f t="shared" si="21"/>
        <v>11889.45708373583</v>
      </c>
    </row>
    <row r="99" spans="1:11">
      <c r="A99" s="54">
        <f t="shared" si="20"/>
        <v>76</v>
      </c>
      <c r="B99" s="55">
        <f t="shared" si="15"/>
        <v>1050196.2960129266</v>
      </c>
      <c r="C99" s="55">
        <f t="shared" si="16"/>
        <v>3384.9234459024547</v>
      </c>
      <c r="D99" s="55">
        <f t="shared" si="17"/>
        <v>7462.8669711667071</v>
      </c>
      <c r="E99" s="55">
        <f t="shared" si="18"/>
        <v>10847.790417069162</v>
      </c>
      <c r="F99" s="56"/>
      <c r="G99" s="55">
        <f t="shared" si="19"/>
        <v>10847.790417069162</v>
      </c>
      <c r="H99" s="55">
        <f t="shared" si="19"/>
        <v>8.5000000000000006E-2</v>
      </c>
      <c r="I99" s="57">
        <f t="shared" si="14"/>
        <v>520.83333333333337</v>
      </c>
      <c r="J99" s="57">
        <f t="shared" si="14"/>
        <v>520.83333333333337</v>
      </c>
      <c r="K99" s="58">
        <f t="shared" si="21"/>
        <v>11889.45708373583</v>
      </c>
    </row>
    <row r="100" spans="1:11">
      <c r="A100" s="54">
        <f t="shared" si="20"/>
        <v>77</v>
      </c>
      <c r="B100" s="55">
        <f t="shared" si="15"/>
        <v>1046787.396025949</v>
      </c>
      <c r="C100" s="55">
        <f t="shared" si="16"/>
        <v>3408.899986977598</v>
      </c>
      <c r="D100" s="55">
        <f t="shared" si="17"/>
        <v>7438.8904300915638</v>
      </c>
      <c r="E100" s="55">
        <f t="shared" si="18"/>
        <v>10847.790417069162</v>
      </c>
      <c r="F100" s="56"/>
      <c r="G100" s="55">
        <f t="shared" si="19"/>
        <v>10847.790417069162</v>
      </c>
      <c r="H100" s="55">
        <f t="shared" si="19"/>
        <v>8.5000000000000006E-2</v>
      </c>
      <c r="I100" s="57">
        <f t="shared" si="14"/>
        <v>520.83333333333337</v>
      </c>
      <c r="J100" s="57">
        <f t="shared" si="14"/>
        <v>520.83333333333337</v>
      </c>
      <c r="K100" s="58">
        <f t="shared" si="21"/>
        <v>11889.45708373583</v>
      </c>
    </row>
    <row r="101" spans="1:11">
      <c r="A101" s="54">
        <f t="shared" si="20"/>
        <v>78</v>
      </c>
      <c r="B101" s="55">
        <f t="shared" si="15"/>
        <v>1043354.3496640637</v>
      </c>
      <c r="C101" s="55">
        <f t="shared" si="16"/>
        <v>3433.0463618853564</v>
      </c>
      <c r="D101" s="55">
        <f t="shared" si="17"/>
        <v>7414.7440551838054</v>
      </c>
      <c r="E101" s="55">
        <f t="shared" si="18"/>
        <v>10847.790417069162</v>
      </c>
      <c r="F101" s="56"/>
      <c r="G101" s="55">
        <f t="shared" si="19"/>
        <v>10847.790417069162</v>
      </c>
      <c r="H101" s="55">
        <f t="shared" si="19"/>
        <v>8.5000000000000006E-2</v>
      </c>
      <c r="I101" s="57">
        <f t="shared" si="14"/>
        <v>520.83333333333337</v>
      </c>
      <c r="J101" s="57">
        <f t="shared" si="14"/>
        <v>520.83333333333337</v>
      </c>
      <c r="K101" s="58">
        <f t="shared" si="21"/>
        <v>11889.45708373583</v>
      </c>
    </row>
    <row r="102" spans="1:11">
      <c r="A102" s="54">
        <f t="shared" si="20"/>
        <v>79</v>
      </c>
      <c r="B102" s="55">
        <f t="shared" si="15"/>
        <v>1039896.9858904483</v>
      </c>
      <c r="C102" s="55">
        <f t="shared" si="16"/>
        <v>3457.3637736153769</v>
      </c>
      <c r="D102" s="55">
        <f t="shared" si="17"/>
        <v>7390.4266434537849</v>
      </c>
      <c r="E102" s="55">
        <f t="shared" si="18"/>
        <v>10847.790417069162</v>
      </c>
      <c r="F102" s="56"/>
      <c r="G102" s="55">
        <f t="shared" si="19"/>
        <v>10847.790417069162</v>
      </c>
      <c r="H102" s="55">
        <f t="shared" si="19"/>
        <v>8.5000000000000006E-2</v>
      </c>
      <c r="I102" s="57">
        <f t="shared" si="14"/>
        <v>520.83333333333337</v>
      </c>
      <c r="J102" s="57">
        <f t="shared" si="14"/>
        <v>520.83333333333337</v>
      </c>
      <c r="K102" s="58">
        <f t="shared" si="21"/>
        <v>11889.45708373583</v>
      </c>
    </row>
    <row r="103" spans="1:11">
      <c r="A103" s="54">
        <f t="shared" si="20"/>
        <v>80</v>
      </c>
      <c r="B103" s="55">
        <f t="shared" si="15"/>
        <v>1036415.1324567698</v>
      </c>
      <c r="C103" s="55">
        <f t="shared" si="16"/>
        <v>3481.853433678486</v>
      </c>
      <c r="D103" s="55">
        <f t="shared" si="17"/>
        <v>7365.9369833906758</v>
      </c>
      <c r="E103" s="55">
        <f t="shared" si="18"/>
        <v>10847.790417069162</v>
      </c>
      <c r="F103" s="56"/>
      <c r="G103" s="55">
        <f t="shared" si="19"/>
        <v>10847.790417069162</v>
      </c>
      <c r="H103" s="55">
        <f t="shared" si="19"/>
        <v>8.5000000000000006E-2</v>
      </c>
      <c r="I103" s="57">
        <f t="shared" si="14"/>
        <v>520.83333333333337</v>
      </c>
      <c r="J103" s="57">
        <f t="shared" si="14"/>
        <v>520.83333333333337</v>
      </c>
      <c r="K103" s="58">
        <f t="shared" si="21"/>
        <v>11889.45708373583</v>
      </c>
    </row>
    <row r="104" spans="1:11">
      <c r="A104" s="54">
        <f t="shared" si="20"/>
        <v>81</v>
      </c>
      <c r="B104" s="55">
        <f t="shared" si="15"/>
        <v>1032908.6158946027</v>
      </c>
      <c r="C104" s="55">
        <f t="shared" si="16"/>
        <v>3506.5165621670421</v>
      </c>
      <c r="D104" s="55">
        <f t="shared" si="17"/>
        <v>7341.2738549021196</v>
      </c>
      <c r="E104" s="55">
        <f t="shared" si="18"/>
        <v>10847.790417069162</v>
      </c>
      <c r="F104" s="56"/>
      <c r="G104" s="55">
        <f t="shared" ref="G104:H119" si="22">G103</f>
        <v>10847.790417069162</v>
      </c>
      <c r="H104" s="55">
        <f t="shared" si="22"/>
        <v>8.5000000000000006E-2</v>
      </c>
      <c r="I104" s="57">
        <f t="shared" ref="I104:J123" si="23">($B$8*0.005)/12</f>
        <v>520.83333333333337</v>
      </c>
      <c r="J104" s="57">
        <f t="shared" si="23"/>
        <v>520.83333333333337</v>
      </c>
      <c r="K104" s="58">
        <f t="shared" si="21"/>
        <v>11889.45708373583</v>
      </c>
    </row>
    <row r="105" spans="1:11">
      <c r="A105" s="54">
        <f t="shared" si="20"/>
        <v>82</v>
      </c>
      <c r="B105" s="55">
        <f t="shared" si="15"/>
        <v>1029377.261506787</v>
      </c>
      <c r="C105" s="55">
        <f t="shared" si="16"/>
        <v>3531.3543878157252</v>
      </c>
      <c r="D105" s="55">
        <f t="shared" si="17"/>
        <v>7316.4360292534366</v>
      </c>
      <c r="E105" s="55">
        <f t="shared" si="18"/>
        <v>10847.790417069162</v>
      </c>
      <c r="F105" s="56"/>
      <c r="G105" s="55">
        <f t="shared" si="22"/>
        <v>10847.790417069162</v>
      </c>
      <c r="H105" s="55">
        <f t="shared" si="22"/>
        <v>8.5000000000000006E-2</v>
      </c>
      <c r="I105" s="57">
        <f t="shared" si="23"/>
        <v>520.83333333333337</v>
      </c>
      <c r="J105" s="57">
        <f t="shared" si="23"/>
        <v>520.83333333333337</v>
      </c>
      <c r="K105" s="58">
        <f t="shared" si="21"/>
        <v>11889.45708373583</v>
      </c>
    </row>
    <row r="106" spans="1:11">
      <c r="A106" s="54">
        <f t="shared" si="20"/>
        <v>83</v>
      </c>
      <c r="B106" s="55">
        <f t="shared" si="15"/>
        <v>1025820.8933587243</v>
      </c>
      <c r="C106" s="55">
        <f t="shared" si="16"/>
        <v>3556.3681480627529</v>
      </c>
      <c r="D106" s="55">
        <f t="shared" si="17"/>
        <v>7291.4222690064089</v>
      </c>
      <c r="E106" s="55">
        <f t="shared" si="18"/>
        <v>10847.790417069162</v>
      </c>
      <c r="F106" s="56"/>
      <c r="G106" s="55">
        <f t="shared" si="22"/>
        <v>10847.790417069162</v>
      </c>
      <c r="H106" s="55">
        <f t="shared" si="22"/>
        <v>8.5000000000000006E-2</v>
      </c>
      <c r="I106" s="57">
        <f t="shared" si="23"/>
        <v>520.83333333333337</v>
      </c>
      <c r="J106" s="57">
        <f t="shared" si="23"/>
        <v>520.83333333333337</v>
      </c>
      <c r="K106" s="58">
        <f t="shared" si="21"/>
        <v>11889.45708373583</v>
      </c>
    </row>
    <row r="107" spans="1:11">
      <c r="A107" s="54">
        <f t="shared" si="20"/>
        <v>84</v>
      </c>
      <c r="B107" s="55">
        <f t="shared" si="15"/>
        <v>1022239.3342696128</v>
      </c>
      <c r="C107" s="55">
        <f t="shared" si="16"/>
        <v>3581.5590891115307</v>
      </c>
      <c r="D107" s="55">
        <f t="shared" si="17"/>
        <v>7266.231327957631</v>
      </c>
      <c r="E107" s="55">
        <f t="shared" si="18"/>
        <v>10847.790417069162</v>
      </c>
      <c r="F107" s="56"/>
      <c r="G107" s="55">
        <f t="shared" si="22"/>
        <v>10847.790417069162</v>
      </c>
      <c r="H107" s="55">
        <f t="shared" si="22"/>
        <v>8.5000000000000006E-2</v>
      </c>
      <c r="I107" s="57">
        <f t="shared" si="23"/>
        <v>520.83333333333337</v>
      </c>
      <c r="J107" s="57">
        <f t="shared" si="23"/>
        <v>520.83333333333337</v>
      </c>
      <c r="K107" s="58">
        <f t="shared" si="21"/>
        <v>11889.45708373583</v>
      </c>
    </row>
    <row r="108" spans="1:11">
      <c r="A108" s="54">
        <f t="shared" si="20"/>
        <v>85</v>
      </c>
      <c r="B108" s="55">
        <f t="shared" si="15"/>
        <v>1018632.40580362</v>
      </c>
      <c r="C108" s="55">
        <f t="shared" si="16"/>
        <v>3606.9284659927371</v>
      </c>
      <c r="D108" s="55">
        <f t="shared" si="17"/>
        <v>7240.8619510764247</v>
      </c>
      <c r="E108" s="55">
        <f t="shared" si="18"/>
        <v>10847.790417069162</v>
      </c>
      <c r="F108" s="56"/>
      <c r="G108" s="55">
        <f t="shared" si="22"/>
        <v>10847.790417069162</v>
      </c>
      <c r="H108" s="55">
        <f t="shared" si="22"/>
        <v>8.5000000000000006E-2</v>
      </c>
      <c r="I108" s="57">
        <f t="shared" si="23"/>
        <v>520.83333333333337</v>
      </c>
      <c r="J108" s="57">
        <f t="shared" si="23"/>
        <v>520.83333333333337</v>
      </c>
      <c r="K108" s="58">
        <f t="shared" si="21"/>
        <v>11889.45708373583</v>
      </c>
    </row>
    <row r="109" spans="1:11">
      <c r="A109" s="54">
        <f t="shared" si="20"/>
        <v>86</v>
      </c>
      <c r="B109" s="55">
        <f t="shared" si="15"/>
        <v>1014999.9282609931</v>
      </c>
      <c r="C109" s="55">
        <f t="shared" si="16"/>
        <v>3632.4775426268534</v>
      </c>
      <c r="D109" s="55">
        <f t="shared" si="17"/>
        <v>7215.3128744423084</v>
      </c>
      <c r="E109" s="55">
        <f t="shared" si="18"/>
        <v>10847.790417069162</v>
      </c>
      <c r="F109" s="56"/>
      <c r="G109" s="55">
        <f t="shared" si="22"/>
        <v>10847.790417069162</v>
      </c>
      <c r="H109" s="55">
        <f t="shared" si="22"/>
        <v>8.5000000000000006E-2</v>
      </c>
      <c r="I109" s="57">
        <f t="shared" si="23"/>
        <v>520.83333333333337</v>
      </c>
      <c r="J109" s="57">
        <f t="shared" si="23"/>
        <v>520.83333333333337</v>
      </c>
      <c r="K109" s="58">
        <f t="shared" si="21"/>
        <v>11889.45708373583</v>
      </c>
    </row>
    <row r="110" spans="1:11">
      <c r="A110" s="54">
        <f t="shared" si="20"/>
        <v>87</v>
      </c>
      <c r="B110" s="55">
        <f t="shared" si="15"/>
        <v>1011341.720669106</v>
      </c>
      <c r="C110" s="55">
        <f t="shared" si="16"/>
        <v>3658.2075918871269</v>
      </c>
      <c r="D110" s="55">
        <f t="shared" si="17"/>
        <v>7189.5828251820349</v>
      </c>
      <c r="E110" s="55">
        <f t="shared" si="18"/>
        <v>10847.790417069162</v>
      </c>
      <c r="F110" s="56"/>
      <c r="G110" s="55">
        <f t="shared" si="22"/>
        <v>10847.790417069162</v>
      </c>
      <c r="H110" s="55">
        <f t="shared" si="22"/>
        <v>8.5000000000000006E-2</v>
      </c>
      <c r="I110" s="57">
        <f t="shared" si="23"/>
        <v>520.83333333333337</v>
      </c>
      <c r="J110" s="57">
        <f t="shared" si="23"/>
        <v>520.83333333333337</v>
      </c>
      <c r="K110" s="58">
        <f t="shared" si="21"/>
        <v>11889.45708373583</v>
      </c>
    </row>
    <row r="111" spans="1:11">
      <c r="A111" s="54">
        <f t="shared" si="20"/>
        <v>88</v>
      </c>
      <c r="B111" s="55">
        <f t="shared" si="15"/>
        <v>1007657.600773443</v>
      </c>
      <c r="C111" s="55">
        <f t="shared" si="16"/>
        <v>3684.1198956629933</v>
      </c>
      <c r="D111" s="55">
        <f t="shared" si="17"/>
        <v>7163.6705214061685</v>
      </c>
      <c r="E111" s="55">
        <f t="shared" si="18"/>
        <v>10847.790417069162</v>
      </c>
      <c r="F111" s="56"/>
      <c r="G111" s="55">
        <f t="shared" si="22"/>
        <v>10847.790417069162</v>
      </c>
      <c r="H111" s="55">
        <f t="shared" si="22"/>
        <v>8.5000000000000006E-2</v>
      </c>
      <c r="I111" s="57">
        <f t="shared" si="23"/>
        <v>520.83333333333337</v>
      </c>
      <c r="J111" s="57">
        <f t="shared" si="23"/>
        <v>520.83333333333337</v>
      </c>
      <c r="K111" s="58">
        <f t="shared" si="21"/>
        <v>11889.45708373583</v>
      </c>
    </row>
    <row r="112" spans="1:11">
      <c r="A112" s="54">
        <f t="shared" si="20"/>
        <v>89</v>
      </c>
      <c r="B112" s="55">
        <f t="shared" si="15"/>
        <v>1003947.3850285191</v>
      </c>
      <c r="C112" s="55">
        <f t="shared" si="16"/>
        <v>3710.2157449239394</v>
      </c>
      <c r="D112" s="55">
        <f t="shared" si="17"/>
        <v>7137.5746721452224</v>
      </c>
      <c r="E112" s="55">
        <f t="shared" si="18"/>
        <v>10847.790417069162</v>
      </c>
      <c r="F112" s="56"/>
      <c r="G112" s="55">
        <f t="shared" si="22"/>
        <v>10847.790417069162</v>
      </c>
      <c r="H112" s="55">
        <f t="shared" si="22"/>
        <v>8.5000000000000006E-2</v>
      </c>
      <c r="I112" s="57">
        <f t="shared" si="23"/>
        <v>520.83333333333337</v>
      </c>
      <c r="J112" s="57">
        <f t="shared" si="23"/>
        <v>520.83333333333337</v>
      </c>
      <c r="K112" s="58">
        <f t="shared" si="21"/>
        <v>11889.45708373583</v>
      </c>
    </row>
    <row r="113" spans="1:11">
      <c r="A113" s="54">
        <f t="shared" si="20"/>
        <v>90</v>
      </c>
      <c r="B113" s="55">
        <f t="shared" si="15"/>
        <v>1000210.8885887353</v>
      </c>
      <c r="C113" s="55">
        <f t="shared" si="16"/>
        <v>3736.4964397838185</v>
      </c>
      <c r="D113" s="55">
        <f t="shared" si="17"/>
        <v>7111.2939772853433</v>
      </c>
      <c r="E113" s="55">
        <f t="shared" si="18"/>
        <v>10847.790417069162</v>
      </c>
      <c r="F113" s="56"/>
      <c r="G113" s="55">
        <f t="shared" si="22"/>
        <v>10847.790417069162</v>
      </c>
      <c r="H113" s="55">
        <f t="shared" si="22"/>
        <v>8.5000000000000006E-2</v>
      </c>
      <c r="I113" s="57">
        <f t="shared" si="23"/>
        <v>520.83333333333337</v>
      </c>
      <c r="J113" s="57">
        <f t="shared" si="23"/>
        <v>520.83333333333337</v>
      </c>
      <c r="K113" s="58">
        <f t="shared" si="21"/>
        <v>11889.45708373583</v>
      </c>
    </row>
    <row r="114" spans="1:11">
      <c r="A114" s="54">
        <f t="shared" si="20"/>
        <v>91</v>
      </c>
      <c r="B114" s="55">
        <f t="shared" si="15"/>
        <v>996447.92529916961</v>
      </c>
      <c r="C114" s="55">
        <f t="shared" si="16"/>
        <v>3762.9632895656205</v>
      </c>
      <c r="D114" s="55">
        <f t="shared" si="17"/>
        <v>7084.8271275035413</v>
      </c>
      <c r="E114" s="55">
        <f t="shared" si="18"/>
        <v>10847.790417069162</v>
      </c>
      <c r="F114" s="56"/>
      <c r="G114" s="55">
        <f t="shared" si="22"/>
        <v>10847.790417069162</v>
      </c>
      <c r="H114" s="55">
        <f t="shared" si="22"/>
        <v>8.5000000000000006E-2</v>
      </c>
      <c r="I114" s="57">
        <f t="shared" si="23"/>
        <v>520.83333333333337</v>
      </c>
      <c r="J114" s="57">
        <f t="shared" si="23"/>
        <v>520.83333333333337</v>
      </c>
      <c r="K114" s="58">
        <f t="shared" si="21"/>
        <v>11889.45708373583</v>
      </c>
    </row>
    <row r="115" spans="1:11">
      <c r="A115" s="54">
        <f t="shared" si="20"/>
        <v>92</v>
      </c>
      <c r="B115" s="55">
        <f t="shared" si="15"/>
        <v>992658.30768630293</v>
      </c>
      <c r="C115" s="55">
        <f t="shared" si="16"/>
        <v>3789.6176128667103</v>
      </c>
      <c r="D115" s="55">
        <f t="shared" si="17"/>
        <v>7058.1728042024515</v>
      </c>
      <c r="E115" s="55">
        <f t="shared" si="18"/>
        <v>10847.790417069162</v>
      </c>
      <c r="F115" s="56"/>
      <c r="G115" s="55">
        <f t="shared" si="22"/>
        <v>10847.790417069162</v>
      </c>
      <c r="H115" s="55">
        <f t="shared" si="22"/>
        <v>8.5000000000000006E-2</v>
      </c>
      <c r="I115" s="57">
        <f t="shared" si="23"/>
        <v>520.83333333333337</v>
      </c>
      <c r="J115" s="57">
        <f t="shared" si="23"/>
        <v>520.83333333333337</v>
      </c>
      <c r="K115" s="58">
        <f t="shared" si="21"/>
        <v>11889.45708373583</v>
      </c>
    </row>
    <row r="116" spans="1:11">
      <c r="A116" s="54">
        <f t="shared" si="20"/>
        <v>93</v>
      </c>
      <c r="B116" s="55">
        <f t="shared" si="15"/>
        <v>988841.84694867837</v>
      </c>
      <c r="C116" s="55">
        <f t="shared" si="16"/>
        <v>3816.4607376245158</v>
      </c>
      <c r="D116" s="55">
        <f t="shared" si="17"/>
        <v>7031.329679444646</v>
      </c>
      <c r="E116" s="55">
        <f t="shared" si="18"/>
        <v>10847.790417069162</v>
      </c>
      <c r="F116" s="56"/>
      <c r="G116" s="55">
        <f t="shared" si="22"/>
        <v>10847.790417069162</v>
      </c>
      <c r="H116" s="55">
        <f t="shared" si="22"/>
        <v>8.5000000000000006E-2</v>
      </c>
      <c r="I116" s="57">
        <f t="shared" si="23"/>
        <v>520.83333333333337</v>
      </c>
      <c r="J116" s="57">
        <f t="shared" si="23"/>
        <v>520.83333333333337</v>
      </c>
      <c r="K116" s="58">
        <f t="shared" si="21"/>
        <v>11889.45708373583</v>
      </c>
    </row>
    <row r="117" spans="1:11">
      <c r="A117" s="54">
        <f t="shared" si="20"/>
        <v>94</v>
      </c>
      <c r="B117" s="55">
        <f t="shared" si="15"/>
        <v>984998.35294749564</v>
      </c>
      <c r="C117" s="55">
        <f t="shared" si="16"/>
        <v>3843.4940011826902</v>
      </c>
      <c r="D117" s="55">
        <f t="shared" si="17"/>
        <v>7004.2964158864716</v>
      </c>
      <c r="E117" s="55">
        <f t="shared" si="18"/>
        <v>10847.790417069162</v>
      </c>
      <c r="F117" s="56"/>
      <c r="G117" s="55">
        <f t="shared" si="22"/>
        <v>10847.790417069162</v>
      </c>
      <c r="H117" s="55">
        <f t="shared" si="22"/>
        <v>8.5000000000000006E-2</v>
      </c>
      <c r="I117" s="57">
        <f t="shared" si="23"/>
        <v>520.83333333333337</v>
      </c>
      <c r="J117" s="57">
        <f t="shared" si="23"/>
        <v>520.83333333333337</v>
      </c>
      <c r="K117" s="58">
        <f t="shared" si="21"/>
        <v>11889.45708373583</v>
      </c>
    </row>
    <row r="118" spans="1:11">
      <c r="A118" s="54">
        <f t="shared" si="20"/>
        <v>95</v>
      </c>
      <c r="B118" s="55">
        <f t="shared" si="15"/>
        <v>981127.6341971379</v>
      </c>
      <c r="C118" s="55">
        <f t="shared" si="16"/>
        <v>3870.7187503577334</v>
      </c>
      <c r="D118" s="55">
        <f t="shared" si="17"/>
        <v>6977.0716667114284</v>
      </c>
      <c r="E118" s="55">
        <f t="shared" si="18"/>
        <v>10847.790417069162</v>
      </c>
      <c r="F118" s="56"/>
      <c r="G118" s="55">
        <f t="shared" si="22"/>
        <v>10847.790417069162</v>
      </c>
      <c r="H118" s="55">
        <f t="shared" si="22"/>
        <v>8.5000000000000006E-2</v>
      </c>
      <c r="I118" s="57">
        <f t="shared" si="23"/>
        <v>520.83333333333337</v>
      </c>
      <c r="J118" s="57">
        <f t="shared" si="23"/>
        <v>520.83333333333337</v>
      </c>
      <c r="K118" s="58">
        <f t="shared" si="21"/>
        <v>11889.45708373583</v>
      </c>
    </row>
    <row r="119" spans="1:11">
      <c r="A119" s="54">
        <f t="shared" si="20"/>
        <v>96</v>
      </c>
      <c r="B119" s="55">
        <f t="shared" si="15"/>
        <v>977229.49785563175</v>
      </c>
      <c r="C119" s="55">
        <f t="shared" si="16"/>
        <v>3898.1363415061014</v>
      </c>
      <c r="D119" s="55">
        <f t="shared" si="17"/>
        <v>6949.6540755630604</v>
      </c>
      <c r="E119" s="55">
        <f t="shared" si="18"/>
        <v>10847.790417069162</v>
      </c>
      <c r="F119" s="56"/>
      <c r="G119" s="55">
        <f t="shared" si="22"/>
        <v>10847.790417069162</v>
      </c>
      <c r="H119" s="55">
        <f t="shared" si="22"/>
        <v>8.5000000000000006E-2</v>
      </c>
      <c r="I119" s="57">
        <f t="shared" si="23"/>
        <v>520.83333333333337</v>
      </c>
      <c r="J119" s="57">
        <f t="shared" si="23"/>
        <v>520.83333333333337</v>
      </c>
      <c r="K119" s="58">
        <f t="shared" si="21"/>
        <v>11889.45708373583</v>
      </c>
    </row>
    <row r="120" spans="1:11">
      <c r="A120" s="54">
        <f t="shared" si="20"/>
        <v>97</v>
      </c>
      <c r="B120" s="55">
        <f t="shared" si="15"/>
        <v>973303.74971503997</v>
      </c>
      <c r="C120" s="55">
        <f t="shared" si="16"/>
        <v>3925.7481405917706</v>
      </c>
      <c r="D120" s="55">
        <f t="shared" si="17"/>
        <v>6922.0422764773912</v>
      </c>
      <c r="E120" s="55">
        <f t="shared" si="18"/>
        <v>10847.790417069162</v>
      </c>
      <c r="F120" s="56"/>
      <c r="G120" s="55">
        <f t="shared" ref="G120:H135" si="24">G119</f>
        <v>10847.790417069162</v>
      </c>
      <c r="H120" s="55">
        <f t="shared" si="24"/>
        <v>8.5000000000000006E-2</v>
      </c>
      <c r="I120" s="57">
        <f t="shared" si="23"/>
        <v>520.83333333333337</v>
      </c>
      <c r="J120" s="57">
        <f t="shared" si="23"/>
        <v>520.83333333333337</v>
      </c>
      <c r="K120" s="58">
        <f t="shared" si="21"/>
        <v>11889.45708373583</v>
      </c>
    </row>
    <row r="121" spans="1:11">
      <c r="A121" s="54">
        <f t="shared" si="20"/>
        <v>98</v>
      </c>
      <c r="B121" s="55">
        <f t="shared" si="15"/>
        <v>969350.19419178565</v>
      </c>
      <c r="C121" s="55">
        <f t="shared" si="16"/>
        <v>3953.5555232542947</v>
      </c>
      <c r="D121" s="55">
        <f t="shared" si="17"/>
        <v>6894.2348938148671</v>
      </c>
      <c r="E121" s="55">
        <f t="shared" si="18"/>
        <v>10847.790417069162</v>
      </c>
      <c r="F121" s="56"/>
      <c r="G121" s="55">
        <f t="shared" si="24"/>
        <v>10847.790417069162</v>
      </c>
      <c r="H121" s="55">
        <f t="shared" si="24"/>
        <v>8.5000000000000006E-2</v>
      </c>
      <c r="I121" s="57">
        <f t="shared" si="23"/>
        <v>520.83333333333337</v>
      </c>
      <c r="J121" s="57">
        <f t="shared" si="23"/>
        <v>520.83333333333337</v>
      </c>
      <c r="K121" s="58">
        <f t="shared" si="21"/>
        <v>11889.45708373583</v>
      </c>
    </row>
    <row r="122" spans="1:11">
      <c r="A122" s="54">
        <f t="shared" si="20"/>
        <v>99</v>
      </c>
      <c r="B122" s="55">
        <f t="shared" si="15"/>
        <v>965368.63431690831</v>
      </c>
      <c r="C122" s="55">
        <f t="shared" si="16"/>
        <v>3981.5598748773455</v>
      </c>
      <c r="D122" s="55">
        <f t="shared" si="17"/>
        <v>6866.2305421918163</v>
      </c>
      <c r="E122" s="55">
        <f t="shared" si="18"/>
        <v>10847.790417069162</v>
      </c>
      <c r="F122" s="56"/>
      <c r="G122" s="55">
        <f t="shared" si="24"/>
        <v>10847.790417069162</v>
      </c>
      <c r="H122" s="55">
        <f t="shared" si="24"/>
        <v>8.5000000000000006E-2</v>
      </c>
      <c r="I122" s="57">
        <f t="shared" si="23"/>
        <v>520.83333333333337</v>
      </c>
      <c r="J122" s="57">
        <f t="shared" si="23"/>
        <v>520.83333333333337</v>
      </c>
      <c r="K122" s="58">
        <f t="shared" si="21"/>
        <v>11889.45708373583</v>
      </c>
    </row>
    <row r="123" spans="1:11">
      <c r="A123" s="54">
        <f t="shared" si="20"/>
        <v>100</v>
      </c>
      <c r="B123" s="55">
        <f t="shared" si="15"/>
        <v>961358.87172625063</v>
      </c>
      <c r="C123" s="55">
        <f t="shared" si="16"/>
        <v>4009.7625906577268</v>
      </c>
      <c r="D123" s="55">
        <f t="shared" si="17"/>
        <v>6838.0278264114349</v>
      </c>
      <c r="E123" s="55">
        <f t="shared" si="18"/>
        <v>10847.790417069162</v>
      </c>
      <c r="F123" s="56"/>
      <c r="G123" s="55">
        <f t="shared" si="24"/>
        <v>10847.790417069162</v>
      </c>
      <c r="H123" s="55">
        <f t="shared" si="24"/>
        <v>8.5000000000000006E-2</v>
      </c>
      <c r="I123" s="57">
        <f t="shared" si="23"/>
        <v>520.83333333333337</v>
      </c>
      <c r="J123" s="57">
        <f t="shared" si="23"/>
        <v>520.83333333333337</v>
      </c>
      <c r="K123" s="58">
        <f t="shared" si="21"/>
        <v>11889.45708373583</v>
      </c>
    </row>
    <row r="124" spans="1:11">
      <c r="A124" s="54">
        <f t="shared" si="20"/>
        <v>101</v>
      </c>
      <c r="B124" s="55">
        <f t="shared" si="15"/>
        <v>957320.70665057574</v>
      </c>
      <c r="C124" s="55">
        <f t="shared" si="16"/>
        <v>4038.1650756748859</v>
      </c>
      <c r="D124" s="55">
        <f t="shared" si="17"/>
        <v>6809.6253413942759</v>
      </c>
      <c r="E124" s="55">
        <f t="shared" si="18"/>
        <v>10847.790417069162</v>
      </c>
      <c r="F124" s="56"/>
      <c r="G124" s="55">
        <f t="shared" si="24"/>
        <v>10847.790417069162</v>
      </c>
      <c r="H124" s="55">
        <f t="shared" si="24"/>
        <v>8.5000000000000006E-2</v>
      </c>
      <c r="I124" s="57">
        <f t="shared" ref="I124:J143" si="25">($B$8*0.005)/12</f>
        <v>520.83333333333337</v>
      </c>
      <c r="J124" s="57">
        <f t="shared" si="25"/>
        <v>520.83333333333337</v>
      </c>
      <c r="K124" s="58">
        <f t="shared" si="21"/>
        <v>11889.45708373583</v>
      </c>
    </row>
    <row r="125" spans="1:11">
      <c r="A125" s="54">
        <f t="shared" si="20"/>
        <v>102</v>
      </c>
      <c r="B125" s="55">
        <f t="shared" si="15"/>
        <v>953253.93790561485</v>
      </c>
      <c r="C125" s="55">
        <f t="shared" si="16"/>
        <v>4066.7687449609157</v>
      </c>
      <c r="D125" s="55">
        <f t="shared" si="17"/>
        <v>6781.0216721082461</v>
      </c>
      <c r="E125" s="55">
        <f t="shared" si="18"/>
        <v>10847.790417069162</v>
      </c>
      <c r="F125" s="56"/>
      <c r="G125" s="55">
        <f t="shared" si="24"/>
        <v>10847.790417069162</v>
      </c>
      <c r="H125" s="55">
        <f t="shared" si="24"/>
        <v>8.5000000000000006E-2</v>
      </c>
      <c r="I125" s="57">
        <f t="shared" si="25"/>
        <v>520.83333333333337</v>
      </c>
      <c r="J125" s="57">
        <f t="shared" si="25"/>
        <v>520.83333333333337</v>
      </c>
      <c r="K125" s="58">
        <f t="shared" si="21"/>
        <v>11889.45708373583</v>
      </c>
    </row>
    <row r="126" spans="1:11">
      <c r="A126" s="54">
        <f t="shared" si="20"/>
        <v>103</v>
      </c>
      <c r="B126" s="55">
        <f t="shared" si="15"/>
        <v>949158.36288204382</v>
      </c>
      <c r="C126" s="55">
        <f t="shared" si="16"/>
        <v>4095.5750235710557</v>
      </c>
      <c r="D126" s="55">
        <f t="shared" si="17"/>
        <v>6752.2153934981061</v>
      </c>
      <c r="E126" s="55">
        <f t="shared" si="18"/>
        <v>10847.790417069162</v>
      </c>
      <c r="F126" s="56"/>
      <c r="G126" s="55">
        <f t="shared" si="24"/>
        <v>10847.790417069162</v>
      </c>
      <c r="H126" s="55">
        <f t="shared" si="24"/>
        <v>8.5000000000000006E-2</v>
      </c>
      <c r="I126" s="57">
        <f t="shared" si="25"/>
        <v>520.83333333333337</v>
      </c>
      <c r="J126" s="57">
        <f t="shared" si="25"/>
        <v>520.83333333333337</v>
      </c>
      <c r="K126" s="58">
        <f t="shared" si="21"/>
        <v>11889.45708373583</v>
      </c>
    </row>
    <row r="127" spans="1:11">
      <c r="A127" s="54">
        <f t="shared" si="20"/>
        <v>104</v>
      </c>
      <c r="B127" s="55">
        <f t="shared" si="15"/>
        <v>945033.77753538918</v>
      </c>
      <c r="C127" s="55">
        <f t="shared" si="16"/>
        <v>4124.5853466546841</v>
      </c>
      <c r="D127" s="55">
        <f t="shared" si="17"/>
        <v>6723.2050704144776</v>
      </c>
      <c r="E127" s="55">
        <f t="shared" si="18"/>
        <v>10847.790417069162</v>
      </c>
      <c r="F127" s="56"/>
      <c r="G127" s="55">
        <f t="shared" si="24"/>
        <v>10847.790417069162</v>
      </c>
      <c r="H127" s="55">
        <f t="shared" si="24"/>
        <v>8.5000000000000006E-2</v>
      </c>
      <c r="I127" s="57">
        <f t="shared" si="25"/>
        <v>520.83333333333337</v>
      </c>
      <c r="J127" s="57">
        <f t="shared" si="25"/>
        <v>520.83333333333337</v>
      </c>
      <c r="K127" s="58">
        <f t="shared" si="21"/>
        <v>11889.45708373583</v>
      </c>
    </row>
    <row r="128" spans="1:11">
      <c r="A128" s="54">
        <f t="shared" si="20"/>
        <v>105</v>
      </c>
      <c r="B128" s="55">
        <f t="shared" si="15"/>
        <v>940879.97637586237</v>
      </c>
      <c r="C128" s="55">
        <f t="shared" si="16"/>
        <v>4153.8011595268217</v>
      </c>
      <c r="D128" s="55">
        <f t="shared" si="17"/>
        <v>6693.9892575423401</v>
      </c>
      <c r="E128" s="55">
        <f t="shared" si="18"/>
        <v>10847.790417069162</v>
      </c>
      <c r="F128" s="56"/>
      <c r="G128" s="55">
        <f t="shared" si="24"/>
        <v>10847.790417069162</v>
      </c>
      <c r="H128" s="55">
        <f t="shared" si="24"/>
        <v>8.5000000000000006E-2</v>
      </c>
      <c r="I128" s="57">
        <f t="shared" si="25"/>
        <v>520.83333333333337</v>
      </c>
      <c r="J128" s="57">
        <f t="shared" si="25"/>
        <v>520.83333333333337</v>
      </c>
      <c r="K128" s="58">
        <f t="shared" si="21"/>
        <v>11889.45708373583</v>
      </c>
    </row>
    <row r="129" spans="1:11">
      <c r="A129" s="54">
        <f t="shared" si="20"/>
        <v>106</v>
      </c>
      <c r="B129" s="55">
        <f t="shared" si="15"/>
        <v>936696.75245812221</v>
      </c>
      <c r="C129" s="55">
        <f t="shared" si="16"/>
        <v>4183.2239177401361</v>
      </c>
      <c r="D129" s="55">
        <f t="shared" si="17"/>
        <v>6664.5664993290256</v>
      </c>
      <c r="E129" s="55">
        <f t="shared" si="18"/>
        <v>10847.790417069162</v>
      </c>
      <c r="F129" s="56"/>
      <c r="G129" s="55">
        <f t="shared" si="24"/>
        <v>10847.790417069162</v>
      </c>
      <c r="H129" s="55">
        <f t="shared" si="24"/>
        <v>8.5000000000000006E-2</v>
      </c>
      <c r="I129" s="57">
        <f t="shared" si="25"/>
        <v>520.83333333333337</v>
      </c>
      <c r="J129" s="57">
        <f t="shared" si="25"/>
        <v>520.83333333333337</v>
      </c>
      <c r="K129" s="58">
        <f t="shared" si="21"/>
        <v>11889.45708373583</v>
      </c>
    </row>
    <row r="130" spans="1:11">
      <c r="A130" s="54">
        <f t="shared" si="20"/>
        <v>107</v>
      </c>
      <c r="B130" s="55">
        <f t="shared" si="15"/>
        <v>932483.89737096475</v>
      </c>
      <c r="C130" s="55">
        <f t="shared" si="16"/>
        <v>4212.8550871574625</v>
      </c>
      <c r="D130" s="55">
        <f t="shared" si="17"/>
        <v>6634.9353299116992</v>
      </c>
      <c r="E130" s="55">
        <f t="shared" si="18"/>
        <v>10847.790417069162</v>
      </c>
      <c r="F130" s="56"/>
      <c r="G130" s="55">
        <f t="shared" si="24"/>
        <v>10847.790417069162</v>
      </c>
      <c r="H130" s="55">
        <f t="shared" si="24"/>
        <v>8.5000000000000006E-2</v>
      </c>
      <c r="I130" s="57">
        <f t="shared" si="25"/>
        <v>520.83333333333337</v>
      </c>
      <c r="J130" s="57">
        <f t="shared" si="25"/>
        <v>520.83333333333337</v>
      </c>
      <c r="K130" s="58">
        <f t="shared" si="21"/>
        <v>11889.45708373583</v>
      </c>
    </row>
    <row r="131" spans="1:11">
      <c r="A131" s="54">
        <f t="shared" si="20"/>
        <v>108</v>
      </c>
      <c r="B131" s="55">
        <f t="shared" si="15"/>
        <v>928241.20122693991</v>
      </c>
      <c r="C131" s="55">
        <f t="shared" si="16"/>
        <v>4242.6961440248278</v>
      </c>
      <c r="D131" s="55">
        <f t="shared" si="17"/>
        <v>6605.0942730443339</v>
      </c>
      <c r="E131" s="55">
        <f t="shared" si="18"/>
        <v>10847.790417069162</v>
      </c>
      <c r="F131" s="56"/>
      <c r="G131" s="55">
        <f t="shared" si="24"/>
        <v>10847.790417069162</v>
      </c>
      <c r="H131" s="55">
        <f t="shared" si="24"/>
        <v>8.5000000000000006E-2</v>
      </c>
      <c r="I131" s="57">
        <f t="shared" si="25"/>
        <v>520.83333333333337</v>
      </c>
      <c r="J131" s="57">
        <f t="shared" si="25"/>
        <v>520.83333333333337</v>
      </c>
      <c r="K131" s="58">
        <f t="shared" si="21"/>
        <v>11889.45708373583</v>
      </c>
    </row>
    <row r="132" spans="1:11">
      <c r="A132" s="54">
        <f t="shared" si="20"/>
        <v>109</v>
      </c>
      <c r="B132" s="55">
        <f t="shared" si="15"/>
        <v>923968.45265189488</v>
      </c>
      <c r="C132" s="55">
        <f t="shared" si="16"/>
        <v>4272.7485750450032</v>
      </c>
      <c r="D132" s="55">
        <f t="shared" si="17"/>
        <v>6575.0418420241585</v>
      </c>
      <c r="E132" s="55">
        <f t="shared" si="18"/>
        <v>10847.790417069162</v>
      </c>
      <c r="F132" s="56"/>
      <c r="G132" s="55">
        <f t="shared" si="24"/>
        <v>10847.790417069162</v>
      </c>
      <c r="H132" s="55">
        <f t="shared" si="24"/>
        <v>8.5000000000000006E-2</v>
      </c>
      <c r="I132" s="57">
        <f t="shared" si="25"/>
        <v>520.83333333333337</v>
      </c>
      <c r="J132" s="57">
        <f t="shared" si="25"/>
        <v>520.83333333333337</v>
      </c>
      <c r="K132" s="58">
        <f t="shared" si="21"/>
        <v>11889.45708373583</v>
      </c>
    </row>
    <row r="133" spans="1:11">
      <c r="A133" s="54">
        <f t="shared" si="20"/>
        <v>110</v>
      </c>
      <c r="B133" s="55">
        <f t="shared" si="15"/>
        <v>919665.43877444335</v>
      </c>
      <c r="C133" s="55">
        <f t="shared" si="16"/>
        <v>4303.0138774515726</v>
      </c>
      <c r="D133" s="55">
        <f t="shared" si="17"/>
        <v>6544.7765396175892</v>
      </c>
      <c r="E133" s="55">
        <f t="shared" si="18"/>
        <v>10847.790417069162</v>
      </c>
      <c r="F133" s="56"/>
      <c r="G133" s="55">
        <f t="shared" si="24"/>
        <v>10847.790417069162</v>
      </c>
      <c r="H133" s="55">
        <f t="shared" si="24"/>
        <v>8.5000000000000006E-2</v>
      </c>
      <c r="I133" s="57">
        <f t="shared" si="25"/>
        <v>520.83333333333337</v>
      </c>
      <c r="J133" s="57">
        <f t="shared" si="25"/>
        <v>520.83333333333337</v>
      </c>
      <c r="K133" s="58">
        <f t="shared" si="21"/>
        <v>11889.45708373583</v>
      </c>
    </row>
    <row r="134" spans="1:11">
      <c r="A134" s="54">
        <f t="shared" si="20"/>
        <v>111</v>
      </c>
      <c r="B134" s="55">
        <f t="shared" si="15"/>
        <v>915331.9452153598</v>
      </c>
      <c r="C134" s="55">
        <f t="shared" si="16"/>
        <v>4333.4935590835203</v>
      </c>
      <c r="D134" s="55">
        <f t="shared" si="17"/>
        <v>6514.2968579856415</v>
      </c>
      <c r="E134" s="55">
        <f t="shared" si="18"/>
        <v>10847.790417069162</v>
      </c>
      <c r="F134" s="56"/>
      <c r="G134" s="55">
        <f t="shared" si="24"/>
        <v>10847.790417069162</v>
      </c>
      <c r="H134" s="55">
        <f t="shared" si="24"/>
        <v>8.5000000000000006E-2</v>
      </c>
      <c r="I134" s="57">
        <f t="shared" si="25"/>
        <v>520.83333333333337</v>
      </c>
      <c r="J134" s="57">
        <f t="shared" si="25"/>
        <v>520.83333333333337</v>
      </c>
      <c r="K134" s="58">
        <f t="shared" si="21"/>
        <v>11889.45708373583</v>
      </c>
    </row>
    <row r="135" spans="1:11">
      <c r="A135" s="54">
        <f t="shared" si="20"/>
        <v>112</v>
      </c>
      <c r="B135" s="55">
        <f t="shared" si="15"/>
        <v>910967.75607689947</v>
      </c>
      <c r="C135" s="55">
        <f t="shared" si="16"/>
        <v>4364.1891384603623</v>
      </c>
      <c r="D135" s="55">
        <f t="shared" si="17"/>
        <v>6483.6012786087995</v>
      </c>
      <c r="E135" s="55">
        <f t="shared" si="18"/>
        <v>10847.790417069162</v>
      </c>
      <c r="F135" s="56"/>
      <c r="G135" s="55">
        <f t="shared" si="24"/>
        <v>10847.790417069162</v>
      </c>
      <c r="H135" s="55">
        <f t="shared" si="24"/>
        <v>8.5000000000000006E-2</v>
      </c>
      <c r="I135" s="57">
        <f t="shared" si="25"/>
        <v>520.83333333333337</v>
      </c>
      <c r="J135" s="57">
        <f t="shared" si="25"/>
        <v>520.83333333333337</v>
      </c>
      <c r="K135" s="58">
        <f t="shared" si="21"/>
        <v>11889.45708373583</v>
      </c>
    </row>
    <row r="136" spans="1:11">
      <c r="A136" s="54">
        <f t="shared" si="20"/>
        <v>113</v>
      </c>
      <c r="B136" s="55">
        <f t="shared" si="15"/>
        <v>906572.65393204172</v>
      </c>
      <c r="C136" s="55">
        <f t="shared" si="16"/>
        <v>4395.1021448577894</v>
      </c>
      <c r="D136" s="55">
        <f t="shared" si="17"/>
        <v>6452.6882722113724</v>
      </c>
      <c r="E136" s="55">
        <f t="shared" si="18"/>
        <v>10847.790417069162</v>
      </c>
      <c r="F136" s="56"/>
      <c r="G136" s="55">
        <f t="shared" ref="G136:H151" si="26">G135</f>
        <v>10847.790417069162</v>
      </c>
      <c r="H136" s="55">
        <f t="shared" si="26"/>
        <v>8.5000000000000006E-2</v>
      </c>
      <c r="I136" s="57">
        <f t="shared" si="25"/>
        <v>520.83333333333337</v>
      </c>
      <c r="J136" s="57">
        <f t="shared" si="25"/>
        <v>520.83333333333337</v>
      </c>
      <c r="K136" s="58">
        <f t="shared" si="21"/>
        <v>11889.45708373583</v>
      </c>
    </row>
    <row r="137" spans="1:11">
      <c r="A137" s="54">
        <f t="shared" si="20"/>
        <v>114</v>
      </c>
      <c r="B137" s="55">
        <f t="shared" si="15"/>
        <v>902146.41981365788</v>
      </c>
      <c r="C137" s="55">
        <f t="shared" si="16"/>
        <v>4426.2341183838653</v>
      </c>
      <c r="D137" s="55">
        <f t="shared" si="17"/>
        <v>6421.5562986852965</v>
      </c>
      <c r="E137" s="55">
        <f t="shared" si="18"/>
        <v>10847.790417069162</v>
      </c>
      <c r="F137" s="56"/>
      <c r="G137" s="55">
        <f t="shared" si="26"/>
        <v>10847.790417069162</v>
      </c>
      <c r="H137" s="55">
        <f t="shared" si="26"/>
        <v>8.5000000000000006E-2</v>
      </c>
      <c r="I137" s="57">
        <f t="shared" si="25"/>
        <v>520.83333333333337</v>
      </c>
      <c r="J137" s="57">
        <f t="shared" si="25"/>
        <v>520.83333333333337</v>
      </c>
      <c r="K137" s="58">
        <f t="shared" si="21"/>
        <v>11889.45708373583</v>
      </c>
    </row>
    <row r="138" spans="1:11">
      <c r="A138" s="54">
        <f t="shared" si="20"/>
        <v>115</v>
      </c>
      <c r="B138" s="55">
        <f t="shared" si="15"/>
        <v>897688.83320360212</v>
      </c>
      <c r="C138" s="55">
        <f t="shared" si="16"/>
        <v>4457.5866100557514</v>
      </c>
      <c r="D138" s="55">
        <f t="shared" si="17"/>
        <v>6390.2038070134104</v>
      </c>
      <c r="E138" s="55">
        <f t="shared" si="18"/>
        <v>10847.790417069162</v>
      </c>
      <c r="F138" s="56"/>
      <c r="G138" s="55">
        <f t="shared" si="26"/>
        <v>10847.790417069162</v>
      </c>
      <c r="H138" s="55">
        <f t="shared" si="26"/>
        <v>8.5000000000000006E-2</v>
      </c>
      <c r="I138" s="57">
        <f t="shared" si="25"/>
        <v>520.83333333333337</v>
      </c>
      <c r="J138" s="57">
        <f t="shared" si="25"/>
        <v>520.83333333333337</v>
      </c>
      <c r="K138" s="58">
        <f t="shared" si="21"/>
        <v>11889.45708373583</v>
      </c>
    </row>
    <row r="139" spans="1:11">
      <c r="A139" s="54">
        <f t="shared" si="20"/>
        <v>116</v>
      </c>
      <c r="B139" s="55">
        <f t="shared" si="15"/>
        <v>893199.6720217251</v>
      </c>
      <c r="C139" s="55">
        <f t="shared" si="16"/>
        <v>4489.1611818769788</v>
      </c>
      <c r="D139" s="55">
        <f t="shared" si="17"/>
        <v>6358.6292351921829</v>
      </c>
      <c r="E139" s="55">
        <f t="shared" si="18"/>
        <v>10847.790417069162</v>
      </c>
      <c r="F139" s="56"/>
      <c r="G139" s="55">
        <f t="shared" si="26"/>
        <v>10847.790417069162</v>
      </c>
      <c r="H139" s="55">
        <f t="shared" si="26"/>
        <v>8.5000000000000006E-2</v>
      </c>
      <c r="I139" s="57">
        <f t="shared" si="25"/>
        <v>520.83333333333337</v>
      </c>
      <c r="J139" s="57">
        <f t="shared" si="25"/>
        <v>520.83333333333337</v>
      </c>
      <c r="K139" s="58">
        <f t="shared" si="21"/>
        <v>11889.45708373583</v>
      </c>
    </row>
    <row r="140" spans="1:11">
      <c r="A140" s="54">
        <f t="shared" si="20"/>
        <v>117</v>
      </c>
      <c r="B140" s="55">
        <f t="shared" si="15"/>
        <v>888678.71261480986</v>
      </c>
      <c r="C140" s="55">
        <f t="shared" si="16"/>
        <v>4520.9594069152745</v>
      </c>
      <c r="D140" s="55">
        <f t="shared" si="17"/>
        <v>6326.8310101538873</v>
      </c>
      <c r="E140" s="55">
        <f t="shared" si="18"/>
        <v>10847.790417069162</v>
      </c>
      <c r="F140" s="56"/>
      <c r="G140" s="55">
        <f t="shared" si="26"/>
        <v>10847.790417069162</v>
      </c>
      <c r="H140" s="55">
        <f t="shared" si="26"/>
        <v>8.5000000000000006E-2</v>
      </c>
      <c r="I140" s="57">
        <f t="shared" si="25"/>
        <v>520.83333333333337</v>
      </c>
      <c r="J140" s="57">
        <f t="shared" si="25"/>
        <v>520.83333333333337</v>
      </c>
      <c r="K140" s="58">
        <f t="shared" si="21"/>
        <v>11889.45708373583</v>
      </c>
    </row>
    <row r="141" spans="1:11">
      <c r="A141" s="54">
        <f t="shared" si="20"/>
        <v>118</v>
      </c>
      <c r="B141" s="55">
        <f t="shared" si="15"/>
        <v>884125.72974542889</v>
      </c>
      <c r="C141" s="55">
        <f t="shared" si="16"/>
        <v>4552.982869380925</v>
      </c>
      <c r="D141" s="55">
        <f t="shared" si="17"/>
        <v>6294.8075476882368</v>
      </c>
      <c r="E141" s="55">
        <f t="shared" si="18"/>
        <v>10847.790417069162</v>
      </c>
      <c r="F141" s="56"/>
      <c r="G141" s="55">
        <f t="shared" si="26"/>
        <v>10847.790417069162</v>
      </c>
      <c r="H141" s="55">
        <f t="shared" si="26"/>
        <v>8.5000000000000006E-2</v>
      </c>
      <c r="I141" s="57">
        <f t="shared" si="25"/>
        <v>520.83333333333337</v>
      </c>
      <c r="J141" s="57">
        <f t="shared" si="25"/>
        <v>520.83333333333337</v>
      </c>
      <c r="K141" s="58">
        <f t="shared" si="21"/>
        <v>11889.45708373583</v>
      </c>
    </row>
    <row r="142" spans="1:11">
      <c r="A142" s="54">
        <f t="shared" si="20"/>
        <v>119</v>
      </c>
      <c r="B142" s="55">
        <f t="shared" si="15"/>
        <v>879540.49658072321</v>
      </c>
      <c r="C142" s="55">
        <f t="shared" si="16"/>
        <v>4585.2331647057072</v>
      </c>
      <c r="D142" s="55">
        <f t="shared" si="17"/>
        <v>6262.5572523634546</v>
      </c>
      <c r="E142" s="55">
        <f t="shared" si="18"/>
        <v>10847.790417069162</v>
      </c>
      <c r="F142" s="56"/>
      <c r="G142" s="55">
        <f t="shared" si="26"/>
        <v>10847.790417069162</v>
      </c>
      <c r="H142" s="55">
        <f t="shared" si="26"/>
        <v>8.5000000000000006E-2</v>
      </c>
      <c r="I142" s="57">
        <f t="shared" si="25"/>
        <v>520.83333333333337</v>
      </c>
      <c r="J142" s="57">
        <f t="shared" si="25"/>
        <v>520.83333333333337</v>
      </c>
      <c r="K142" s="58">
        <f t="shared" si="21"/>
        <v>11889.45708373583</v>
      </c>
    </row>
    <row r="143" spans="1:11">
      <c r="A143" s="54">
        <f t="shared" si="20"/>
        <v>120</v>
      </c>
      <c r="B143" s="55">
        <f t="shared" si="15"/>
        <v>874922.78468110086</v>
      </c>
      <c r="C143" s="55">
        <f t="shared" si="16"/>
        <v>4617.7118996223717</v>
      </c>
      <c r="D143" s="55">
        <f t="shared" si="17"/>
        <v>6230.0785174467901</v>
      </c>
      <c r="E143" s="55">
        <f t="shared" si="18"/>
        <v>10847.790417069162</v>
      </c>
      <c r="F143" s="56"/>
      <c r="G143" s="55">
        <f t="shared" si="26"/>
        <v>10847.790417069162</v>
      </c>
      <c r="H143" s="55">
        <f t="shared" si="26"/>
        <v>8.5000000000000006E-2</v>
      </c>
      <c r="I143" s="57">
        <f t="shared" si="25"/>
        <v>520.83333333333337</v>
      </c>
      <c r="J143" s="57">
        <f t="shared" si="25"/>
        <v>520.83333333333337</v>
      </c>
      <c r="K143" s="58">
        <f t="shared" si="21"/>
        <v>11889.45708373583</v>
      </c>
    </row>
    <row r="144" spans="1:11">
      <c r="A144" s="54">
        <f t="shared" si="20"/>
        <v>121</v>
      </c>
      <c r="B144" s="55">
        <f t="shared" si="15"/>
        <v>870272.3639888562</v>
      </c>
      <c r="C144" s="55">
        <f t="shared" si="16"/>
        <v>4650.4206922446974</v>
      </c>
      <c r="D144" s="55">
        <f t="shared" si="17"/>
        <v>6197.3697248244644</v>
      </c>
      <c r="E144" s="55">
        <f t="shared" si="18"/>
        <v>10847.790417069162</v>
      </c>
      <c r="F144" s="56"/>
      <c r="G144" s="55">
        <f t="shared" si="26"/>
        <v>10847.790417069162</v>
      </c>
      <c r="H144" s="55">
        <f t="shared" si="26"/>
        <v>8.5000000000000006E-2</v>
      </c>
      <c r="I144" s="57">
        <f t="shared" ref="I144:J163" si="27">($B$8*0.005)/12</f>
        <v>520.83333333333337</v>
      </c>
      <c r="J144" s="57">
        <f t="shared" si="27"/>
        <v>520.83333333333337</v>
      </c>
      <c r="K144" s="58">
        <f t="shared" si="21"/>
        <v>11889.45708373583</v>
      </c>
    </row>
    <row r="145" spans="1:11">
      <c r="A145" s="54">
        <f t="shared" si="20"/>
        <v>122</v>
      </c>
      <c r="B145" s="55">
        <f t="shared" si="15"/>
        <v>865589.00281670806</v>
      </c>
      <c r="C145" s="55">
        <f t="shared" si="16"/>
        <v>4683.3611721480966</v>
      </c>
      <c r="D145" s="55">
        <f t="shared" si="17"/>
        <v>6164.4292449210652</v>
      </c>
      <c r="E145" s="55">
        <f t="shared" si="18"/>
        <v>10847.790417069162</v>
      </c>
      <c r="F145" s="56"/>
      <c r="G145" s="55">
        <f t="shared" si="26"/>
        <v>10847.790417069162</v>
      </c>
      <c r="H145" s="55">
        <f t="shared" si="26"/>
        <v>8.5000000000000006E-2</v>
      </c>
      <c r="I145" s="57">
        <f t="shared" si="27"/>
        <v>520.83333333333337</v>
      </c>
      <c r="J145" s="57">
        <f t="shared" si="27"/>
        <v>520.83333333333337</v>
      </c>
      <c r="K145" s="58">
        <f t="shared" si="21"/>
        <v>11889.45708373583</v>
      </c>
    </row>
    <row r="146" spans="1:11">
      <c r="A146" s="54">
        <f t="shared" si="20"/>
        <v>123</v>
      </c>
      <c r="B146" s="55">
        <f t="shared" si="15"/>
        <v>860872.4678362573</v>
      </c>
      <c r="C146" s="55">
        <f t="shared" si="16"/>
        <v>4716.5349804508123</v>
      </c>
      <c r="D146" s="55">
        <f t="shared" si="17"/>
        <v>6131.2554366183494</v>
      </c>
      <c r="E146" s="55">
        <f t="shared" si="18"/>
        <v>10847.790417069162</v>
      </c>
      <c r="F146" s="56"/>
      <c r="G146" s="55">
        <f t="shared" si="26"/>
        <v>10847.790417069162</v>
      </c>
      <c r="H146" s="55">
        <f t="shared" si="26"/>
        <v>8.5000000000000006E-2</v>
      </c>
      <c r="I146" s="57">
        <f t="shared" si="27"/>
        <v>520.83333333333337</v>
      </c>
      <c r="J146" s="57">
        <f t="shared" si="27"/>
        <v>520.83333333333337</v>
      </c>
      <c r="K146" s="58">
        <f t="shared" si="21"/>
        <v>11889.45708373583</v>
      </c>
    </row>
    <row r="147" spans="1:11">
      <c r="A147" s="54">
        <f t="shared" si="20"/>
        <v>124</v>
      </c>
      <c r="B147" s="55">
        <f t="shared" si="15"/>
        <v>856122.5240663616</v>
      </c>
      <c r="C147" s="55">
        <f t="shared" si="16"/>
        <v>4749.9437698956717</v>
      </c>
      <c r="D147" s="55">
        <f t="shared" si="17"/>
        <v>6097.8466471734901</v>
      </c>
      <c r="E147" s="55">
        <f t="shared" si="18"/>
        <v>10847.790417069162</v>
      </c>
      <c r="F147" s="56"/>
      <c r="G147" s="55">
        <f t="shared" si="26"/>
        <v>10847.790417069162</v>
      </c>
      <c r="H147" s="55">
        <f t="shared" si="26"/>
        <v>8.5000000000000006E-2</v>
      </c>
      <c r="I147" s="57">
        <f t="shared" si="27"/>
        <v>520.83333333333337</v>
      </c>
      <c r="J147" s="57">
        <f t="shared" si="27"/>
        <v>520.83333333333337</v>
      </c>
      <c r="K147" s="58">
        <f t="shared" si="21"/>
        <v>11889.45708373583</v>
      </c>
    </row>
    <row r="148" spans="1:11">
      <c r="A148" s="54">
        <f t="shared" si="20"/>
        <v>125</v>
      </c>
      <c r="B148" s="55">
        <f t="shared" si="15"/>
        <v>851338.93486142915</v>
      </c>
      <c r="C148" s="55">
        <f t="shared" si="16"/>
        <v>4783.5892049324329</v>
      </c>
      <c r="D148" s="55">
        <f t="shared" si="17"/>
        <v>6064.2012121367288</v>
      </c>
      <c r="E148" s="55">
        <f t="shared" si="18"/>
        <v>10847.790417069162</v>
      </c>
      <c r="F148" s="56"/>
      <c r="G148" s="55">
        <f t="shared" si="26"/>
        <v>10847.790417069162</v>
      </c>
      <c r="H148" s="55">
        <f t="shared" si="26"/>
        <v>8.5000000000000006E-2</v>
      </c>
      <c r="I148" s="57">
        <f t="shared" si="27"/>
        <v>520.83333333333337</v>
      </c>
      <c r="J148" s="57">
        <f t="shared" si="27"/>
        <v>520.83333333333337</v>
      </c>
      <c r="K148" s="58">
        <f t="shared" si="21"/>
        <v>11889.45708373583</v>
      </c>
    </row>
    <row r="149" spans="1:11">
      <c r="A149" s="54">
        <f t="shared" si="20"/>
        <v>126</v>
      </c>
      <c r="B149" s="55">
        <f t="shared" si="15"/>
        <v>846521.4618996284</v>
      </c>
      <c r="C149" s="55">
        <f t="shared" si="16"/>
        <v>4817.472961800705</v>
      </c>
      <c r="D149" s="55">
        <f t="shared" si="17"/>
        <v>6030.3174552684568</v>
      </c>
      <c r="E149" s="55">
        <f t="shared" si="18"/>
        <v>10847.790417069162</v>
      </c>
      <c r="F149" s="56"/>
      <c r="G149" s="55">
        <f t="shared" si="26"/>
        <v>10847.790417069162</v>
      </c>
      <c r="H149" s="55">
        <f t="shared" si="26"/>
        <v>8.5000000000000006E-2</v>
      </c>
      <c r="I149" s="57">
        <f t="shared" si="27"/>
        <v>520.83333333333337</v>
      </c>
      <c r="J149" s="57">
        <f t="shared" si="27"/>
        <v>520.83333333333337</v>
      </c>
      <c r="K149" s="58">
        <f t="shared" si="21"/>
        <v>11889.45708373583</v>
      </c>
    </row>
    <row r="150" spans="1:11">
      <c r="A150" s="54">
        <f t="shared" si="20"/>
        <v>127</v>
      </c>
      <c r="B150" s="55">
        <f t="shared" si="15"/>
        <v>841669.86517101491</v>
      </c>
      <c r="C150" s="55">
        <f t="shared" si="16"/>
        <v>4851.596728613461</v>
      </c>
      <c r="D150" s="55">
        <f t="shared" si="17"/>
        <v>5996.1936884557008</v>
      </c>
      <c r="E150" s="55">
        <f t="shared" si="18"/>
        <v>10847.790417069162</v>
      </c>
      <c r="F150" s="56"/>
      <c r="G150" s="55">
        <f t="shared" si="26"/>
        <v>10847.790417069162</v>
      </c>
      <c r="H150" s="55">
        <f t="shared" si="26"/>
        <v>8.5000000000000006E-2</v>
      </c>
      <c r="I150" s="57">
        <f t="shared" si="27"/>
        <v>520.83333333333337</v>
      </c>
      <c r="J150" s="57">
        <f t="shared" si="27"/>
        <v>520.83333333333337</v>
      </c>
      <c r="K150" s="58">
        <f t="shared" si="21"/>
        <v>11889.45708373583</v>
      </c>
    </row>
    <row r="151" spans="1:11">
      <c r="A151" s="54">
        <f t="shared" si="20"/>
        <v>128</v>
      </c>
      <c r="B151" s="55">
        <f t="shared" si="15"/>
        <v>836783.90296557383</v>
      </c>
      <c r="C151" s="55">
        <f t="shared" si="16"/>
        <v>4885.9622054411384</v>
      </c>
      <c r="D151" s="55">
        <f t="shared" si="17"/>
        <v>5961.8282116280234</v>
      </c>
      <c r="E151" s="55">
        <f t="shared" si="18"/>
        <v>10847.790417069162</v>
      </c>
      <c r="F151" s="56"/>
      <c r="G151" s="55">
        <f t="shared" si="26"/>
        <v>10847.790417069162</v>
      </c>
      <c r="H151" s="55">
        <f t="shared" si="26"/>
        <v>8.5000000000000006E-2</v>
      </c>
      <c r="I151" s="57">
        <f t="shared" si="27"/>
        <v>520.83333333333337</v>
      </c>
      <c r="J151" s="57">
        <f t="shared" si="27"/>
        <v>520.83333333333337</v>
      </c>
      <c r="K151" s="58">
        <f t="shared" si="21"/>
        <v>11889.45708373583</v>
      </c>
    </row>
    <row r="152" spans="1:11">
      <c r="A152" s="54">
        <f t="shared" si="20"/>
        <v>129</v>
      </c>
      <c r="B152" s="55">
        <f t="shared" ref="B152:B215" si="28">B151-C152</f>
        <v>831863.33186117746</v>
      </c>
      <c r="C152" s="55">
        <f t="shared" ref="C152:C215" si="29">G151-D152</f>
        <v>4920.5711043963465</v>
      </c>
      <c r="D152" s="55">
        <f t="shared" ref="D152:D215" si="30">(B151*H150)/12</f>
        <v>5927.2193126728152</v>
      </c>
      <c r="E152" s="55">
        <f t="shared" ref="E152:E215" si="31">C152+D152</f>
        <v>10847.790417069162</v>
      </c>
      <c r="F152" s="56"/>
      <c r="G152" s="55">
        <f t="shared" ref="G152:H167" si="32">G151</f>
        <v>10847.790417069162</v>
      </c>
      <c r="H152" s="55">
        <f t="shared" si="32"/>
        <v>8.5000000000000006E-2</v>
      </c>
      <c r="I152" s="57">
        <f t="shared" si="27"/>
        <v>520.83333333333337</v>
      </c>
      <c r="J152" s="57">
        <f t="shared" si="27"/>
        <v>520.83333333333337</v>
      </c>
      <c r="K152" s="58">
        <f t="shared" si="21"/>
        <v>11889.45708373583</v>
      </c>
    </row>
    <row r="153" spans="1:11">
      <c r="A153" s="54">
        <f t="shared" ref="A153:A216" si="33">A152+1</f>
        <v>130</v>
      </c>
      <c r="B153" s="55">
        <f t="shared" si="28"/>
        <v>826907.90671145834</v>
      </c>
      <c r="C153" s="55">
        <f t="shared" si="29"/>
        <v>4955.4251497191544</v>
      </c>
      <c r="D153" s="55">
        <f t="shared" si="30"/>
        <v>5892.3652673500073</v>
      </c>
      <c r="E153" s="55">
        <f t="shared" si="31"/>
        <v>10847.790417069162</v>
      </c>
      <c r="F153" s="56"/>
      <c r="G153" s="55">
        <f t="shared" si="32"/>
        <v>10847.790417069162</v>
      </c>
      <c r="H153" s="55">
        <f t="shared" si="32"/>
        <v>8.5000000000000006E-2</v>
      </c>
      <c r="I153" s="57">
        <f t="shared" si="27"/>
        <v>520.83333333333337</v>
      </c>
      <c r="J153" s="57">
        <f t="shared" si="27"/>
        <v>520.83333333333337</v>
      </c>
      <c r="K153" s="58">
        <f t="shared" ref="K153:K216" si="34">+C153+D153+I153+J153</f>
        <v>11889.45708373583</v>
      </c>
    </row>
    <row r="154" spans="1:11">
      <c r="A154" s="54">
        <f t="shared" si="33"/>
        <v>131</v>
      </c>
      <c r="B154" s="55">
        <f t="shared" si="28"/>
        <v>821917.3806335954</v>
      </c>
      <c r="C154" s="55">
        <f t="shared" si="29"/>
        <v>4990.5260778629972</v>
      </c>
      <c r="D154" s="55">
        <f t="shared" si="30"/>
        <v>5857.2643392061645</v>
      </c>
      <c r="E154" s="55">
        <f t="shared" si="31"/>
        <v>10847.790417069162</v>
      </c>
      <c r="F154" s="56"/>
      <c r="G154" s="55">
        <f t="shared" si="32"/>
        <v>10847.790417069162</v>
      </c>
      <c r="H154" s="55">
        <f t="shared" si="32"/>
        <v>8.5000000000000006E-2</v>
      </c>
      <c r="I154" s="57">
        <f t="shared" si="27"/>
        <v>520.83333333333337</v>
      </c>
      <c r="J154" s="57">
        <f t="shared" si="27"/>
        <v>520.83333333333337</v>
      </c>
      <c r="K154" s="58">
        <f t="shared" si="34"/>
        <v>11889.45708373583</v>
      </c>
    </row>
    <row r="155" spans="1:11">
      <c r="A155" s="54">
        <f t="shared" si="33"/>
        <v>132</v>
      </c>
      <c r="B155" s="55">
        <f t="shared" si="28"/>
        <v>816891.50499601418</v>
      </c>
      <c r="C155" s="55">
        <f t="shared" si="29"/>
        <v>5025.8756375811936</v>
      </c>
      <c r="D155" s="55">
        <f t="shared" si="30"/>
        <v>5821.9147794879682</v>
      </c>
      <c r="E155" s="55">
        <f t="shared" si="31"/>
        <v>10847.790417069162</v>
      </c>
      <c r="F155" s="56"/>
      <c r="G155" s="55">
        <f t="shared" si="32"/>
        <v>10847.790417069162</v>
      </c>
      <c r="H155" s="55">
        <f t="shared" si="32"/>
        <v>8.5000000000000006E-2</v>
      </c>
      <c r="I155" s="57">
        <f t="shared" si="27"/>
        <v>520.83333333333337</v>
      </c>
      <c r="J155" s="57">
        <f t="shared" si="27"/>
        <v>520.83333333333337</v>
      </c>
      <c r="K155" s="58">
        <f t="shared" si="34"/>
        <v>11889.45708373583</v>
      </c>
    </row>
    <row r="156" spans="1:11">
      <c r="A156" s="54">
        <f t="shared" si="33"/>
        <v>133</v>
      </c>
      <c r="B156" s="55">
        <f t="shared" si="28"/>
        <v>811830.02940600016</v>
      </c>
      <c r="C156" s="55">
        <f t="shared" si="29"/>
        <v>5061.4755900140617</v>
      </c>
      <c r="D156" s="55">
        <f t="shared" si="30"/>
        <v>5786.3148270551001</v>
      </c>
      <c r="E156" s="55">
        <f t="shared" si="31"/>
        <v>10847.790417069162</v>
      </c>
      <c r="F156" s="56"/>
      <c r="G156" s="55">
        <f t="shared" si="32"/>
        <v>10847.790417069162</v>
      </c>
      <c r="H156" s="55">
        <f t="shared" si="32"/>
        <v>8.5000000000000006E-2</v>
      </c>
      <c r="I156" s="57">
        <f t="shared" si="27"/>
        <v>520.83333333333337</v>
      </c>
      <c r="J156" s="57">
        <f t="shared" si="27"/>
        <v>520.83333333333337</v>
      </c>
      <c r="K156" s="58">
        <f t="shared" si="34"/>
        <v>11889.45708373583</v>
      </c>
    </row>
    <row r="157" spans="1:11">
      <c r="A157" s="54">
        <f t="shared" si="33"/>
        <v>134</v>
      </c>
      <c r="B157" s="55">
        <f t="shared" si="28"/>
        <v>806732.70169722347</v>
      </c>
      <c r="C157" s="55">
        <f t="shared" si="29"/>
        <v>5097.327708776661</v>
      </c>
      <c r="D157" s="55">
        <f t="shared" si="30"/>
        <v>5750.4627082925008</v>
      </c>
      <c r="E157" s="55">
        <f t="shared" si="31"/>
        <v>10847.790417069162</v>
      </c>
      <c r="F157" s="56"/>
      <c r="G157" s="55">
        <f t="shared" si="32"/>
        <v>10847.790417069162</v>
      </c>
      <c r="H157" s="55">
        <f t="shared" si="32"/>
        <v>8.5000000000000006E-2</v>
      </c>
      <c r="I157" s="57">
        <f t="shared" si="27"/>
        <v>520.83333333333337</v>
      </c>
      <c r="J157" s="57">
        <f t="shared" si="27"/>
        <v>520.83333333333337</v>
      </c>
      <c r="K157" s="58">
        <f t="shared" si="34"/>
        <v>11889.45708373583</v>
      </c>
    </row>
    <row r="158" spans="1:11">
      <c r="A158" s="54">
        <f t="shared" si="33"/>
        <v>135</v>
      </c>
      <c r="B158" s="55">
        <f t="shared" si="28"/>
        <v>801599.26791717636</v>
      </c>
      <c r="C158" s="55">
        <f t="shared" si="29"/>
        <v>5133.4337800471621</v>
      </c>
      <c r="D158" s="55">
        <f t="shared" si="30"/>
        <v>5714.3566370219996</v>
      </c>
      <c r="E158" s="55">
        <f t="shared" si="31"/>
        <v>10847.790417069162</v>
      </c>
      <c r="F158" s="56"/>
      <c r="G158" s="55">
        <f t="shared" si="32"/>
        <v>10847.790417069162</v>
      </c>
      <c r="H158" s="55">
        <f t="shared" si="32"/>
        <v>8.5000000000000006E-2</v>
      </c>
      <c r="I158" s="57">
        <f t="shared" si="27"/>
        <v>520.83333333333337</v>
      </c>
      <c r="J158" s="57">
        <f t="shared" si="27"/>
        <v>520.83333333333337</v>
      </c>
      <c r="K158" s="58">
        <f t="shared" si="34"/>
        <v>11889.45708373583</v>
      </c>
    </row>
    <row r="159" spans="1:11">
      <c r="A159" s="54">
        <f t="shared" si="33"/>
        <v>136</v>
      </c>
      <c r="B159" s="55">
        <f t="shared" si="28"/>
        <v>796429.47231452051</v>
      </c>
      <c r="C159" s="55">
        <f t="shared" si="29"/>
        <v>5169.7956026558286</v>
      </c>
      <c r="D159" s="55">
        <f t="shared" si="30"/>
        <v>5677.9948144133332</v>
      </c>
      <c r="E159" s="55">
        <f t="shared" si="31"/>
        <v>10847.790417069162</v>
      </c>
      <c r="F159" s="56"/>
      <c r="G159" s="55">
        <f t="shared" si="32"/>
        <v>10847.790417069162</v>
      </c>
      <c r="H159" s="55">
        <f t="shared" si="32"/>
        <v>8.5000000000000006E-2</v>
      </c>
      <c r="I159" s="57">
        <f t="shared" si="27"/>
        <v>520.83333333333337</v>
      </c>
      <c r="J159" s="57">
        <f t="shared" si="27"/>
        <v>520.83333333333337</v>
      </c>
      <c r="K159" s="58">
        <f t="shared" si="34"/>
        <v>11889.45708373583</v>
      </c>
    </row>
    <row r="160" spans="1:11">
      <c r="A160" s="54">
        <f t="shared" si="33"/>
        <v>137</v>
      </c>
      <c r="B160" s="55">
        <f t="shared" si="28"/>
        <v>791223.05732634582</v>
      </c>
      <c r="C160" s="55">
        <f t="shared" si="29"/>
        <v>5206.4149881746416</v>
      </c>
      <c r="D160" s="55">
        <f t="shared" si="30"/>
        <v>5641.3754288945202</v>
      </c>
      <c r="E160" s="55">
        <f t="shared" si="31"/>
        <v>10847.790417069162</v>
      </c>
      <c r="F160" s="56"/>
      <c r="G160" s="55">
        <f t="shared" si="32"/>
        <v>10847.790417069162</v>
      </c>
      <c r="H160" s="55">
        <f t="shared" si="32"/>
        <v>8.5000000000000006E-2</v>
      </c>
      <c r="I160" s="57">
        <f t="shared" si="27"/>
        <v>520.83333333333337</v>
      </c>
      <c r="J160" s="57">
        <f t="shared" si="27"/>
        <v>520.83333333333337</v>
      </c>
      <c r="K160" s="58">
        <f t="shared" si="34"/>
        <v>11889.45708373583</v>
      </c>
    </row>
    <row r="161" spans="1:11">
      <c r="A161" s="54">
        <f t="shared" si="33"/>
        <v>138</v>
      </c>
      <c r="B161" s="55">
        <f t="shared" si="28"/>
        <v>785979.76356533833</v>
      </c>
      <c r="C161" s="55">
        <f t="shared" si="29"/>
        <v>5243.2937610075451</v>
      </c>
      <c r="D161" s="55">
        <f t="shared" si="30"/>
        <v>5604.4966560616167</v>
      </c>
      <c r="E161" s="55">
        <f t="shared" si="31"/>
        <v>10847.790417069162</v>
      </c>
      <c r="F161" s="56"/>
      <c r="G161" s="55">
        <f t="shared" si="32"/>
        <v>10847.790417069162</v>
      </c>
      <c r="H161" s="55">
        <f t="shared" si="32"/>
        <v>8.5000000000000006E-2</v>
      </c>
      <c r="I161" s="57">
        <f t="shared" si="27"/>
        <v>520.83333333333337</v>
      </c>
      <c r="J161" s="57">
        <f t="shared" si="27"/>
        <v>520.83333333333337</v>
      </c>
      <c r="K161" s="58">
        <f t="shared" si="34"/>
        <v>11889.45708373583</v>
      </c>
    </row>
    <row r="162" spans="1:11">
      <c r="A162" s="54">
        <f t="shared" si="33"/>
        <v>139</v>
      </c>
      <c r="B162" s="55">
        <f t="shared" si="28"/>
        <v>780699.32980685693</v>
      </c>
      <c r="C162" s="55">
        <f t="shared" si="29"/>
        <v>5280.4337584813484</v>
      </c>
      <c r="D162" s="55">
        <f t="shared" si="30"/>
        <v>5567.3566585878134</v>
      </c>
      <c r="E162" s="55">
        <f t="shared" si="31"/>
        <v>10847.790417069162</v>
      </c>
      <c r="F162" s="56"/>
      <c r="G162" s="55">
        <f t="shared" si="32"/>
        <v>10847.790417069162</v>
      </c>
      <c r="H162" s="55">
        <f t="shared" si="32"/>
        <v>8.5000000000000006E-2</v>
      </c>
      <c r="I162" s="57">
        <f t="shared" si="27"/>
        <v>520.83333333333337</v>
      </c>
      <c r="J162" s="57">
        <f t="shared" si="27"/>
        <v>520.83333333333337</v>
      </c>
      <c r="K162" s="58">
        <f t="shared" si="34"/>
        <v>11889.45708373583</v>
      </c>
    </row>
    <row r="163" spans="1:11">
      <c r="A163" s="54">
        <f t="shared" si="33"/>
        <v>140</v>
      </c>
      <c r="B163" s="55">
        <f t="shared" si="28"/>
        <v>775381.49297591962</v>
      </c>
      <c r="C163" s="55">
        <f t="shared" si="29"/>
        <v>5317.836830937259</v>
      </c>
      <c r="D163" s="55">
        <f t="shared" si="30"/>
        <v>5529.9535861319027</v>
      </c>
      <c r="E163" s="55">
        <f t="shared" si="31"/>
        <v>10847.790417069162</v>
      </c>
      <c r="F163" s="56"/>
      <c r="G163" s="55">
        <f t="shared" si="32"/>
        <v>10847.790417069162</v>
      </c>
      <c r="H163" s="55">
        <f t="shared" si="32"/>
        <v>8.5000000000000006E-2</v>
      </c>
      <c r="I163" s="57">
        <f t="shared" si="27"/>
        <v>520.83333333333337</v>
      </c>
      <c r="J163" s="57">
        <f t="shared" si="27"/>
        <v>520.83333333333337</v>
      </c>
      <c r="K163" s="58">
        <f t="shared" si="34"/>
        <v>11889.45708373583</v>
      </c>
    </row>
    <row r="164" spans="1:11">
      <c r="A164" s="54">
        <f t="shared" si="33"/>
        <v>141</v>
      </c>
      <c r="B164" s="55">
        <f t="shared" si="28"/>
        <v>770025.98813409661</v>
      </c>
      <c r="C164" s="55">
        <f t="shared" si="29"/>
        <v>5355.5048418230645</v>
      </c>
      <c r="D164" s="55">
        <f t="shared" si="30"/>
        <v>5492.2855752460973</v>
      </c>
      <c r="E164" s="55">
        <f t="shared" si="31"/>
        <v>10847.790417069162</v>
      </c>
      <c r="F164" s="56"/>
      <c r="G164" s="55">
        <f t="shared" si="32"/>
        <v>10847.790417069162</v>
      </c>
      <c r="H164" s="55">
        <f t="shared" si="32"/>
        <v>8.5000000000000006E-2</v>
      </c>
      <c r="I164" s="57">
        <f t="shared" ref="I164:J183" si="35">($B$8*0.005)/12</f>
        <v>520.83333333333337</v>
      </c>
      <c r="J164" s="57">
        <f t="shared" si="35"/>
        <v>520.83333333333337</v>
      </c>
      <c r="K164" s="58">
        <f t="shared" si="34"/>
        <v>11889.45708373583</v>
      </c>
    </row>
    <row r="165" spans="1:11">
      <c r="A165" s="54">
        <f t="shared" si="33"/>
        <v>142</v>
      </c>
      <c r="B165" s="55">
        <f t="shared" si="28"/>
        <v>764632.5484663106</v>
      </c>
      <c r="C165" s="55">
        <f t="shared" si="29"/>
        <v>5393.4396677859768</v>
      </c>
      <c r="D165" s="55">
        <f t="shared" si="30"/>
        <v>5454.350749283185</v>
      </c>
      <c r="E165" s="55">
        <f t="shared" si="31"/>
        <v>10847.790417069162</v>
      </c>
      <c r="F165" s="56"/>
      <c r="G165" s="55">
        <f t="shared" si="32"/>
        <v>10847.790417069162</v>
      </c>
      <c r="H165" s="55">
        <f t="shared" si="32"/>
        <v>8.5000000000000006E-2</v>
      </c>
      <c r="I165" s="57">
        <f t="shared" si="35"/>
        <v>520.83333333333337</v>
      </c>
      <c r="J165" s="57">
        <f t="shared" si="35"/>
        <v>520.83333333333337</v>
      </c>
      <c r="K165" s="58">
        <f t="shared" si="34"/>
        <v>11889.45708373583</v>
      </c>
    </row>
    <row r="166" spans="1:11">
      <c r="A166" s="54">
        <f t="shared" si="33"/>
        <v>143</v>
      </c>
      <c r="B166" s="55">
        <f t="shared" si="28"/>
        <v>759200.90526754444</v>
      </c>
      <c r="C166" s="55">
        <f t="shared" si="29"/>
        <v>5431.6431987661281</v>
      </c>
      <c r="D166" s="55">
        <f t="shared" si="30"/>
        <v>5416.1472183030337</v>
      </c>
      <c r="E166" s="55">
        <f t="shared" si="31"/>
        <v>10847.790417069162</v>
      </c>
      <c r="F166" s="56"/>
      <c r="G166" s="55">
        <f t="shared" si="32"/>
        <v>10847.790417069162</v>
      </c>
      <c r="H166" s="55">
        <f t="shared" si="32"/>
        <v>8.5000000000000006E-2</v>
      </c>
      <c r="I166" s="57">
        <f t="shared" si="35"/>
        <v>520.83333333333337</v>
      </c>
      <c r="J166" s="57">
        <f t="shared" si="35"/>
        <v>520.83333333333337</v>
      </c>
      <c r="K166" s="58">
        <f t="shared" si="34"/>
        <v>11889.45708373583</v>
      </c>
    </row>
    <row r="167" spans="1:11">
      <c r="A167" s="54">
        <f t="shared" si="33"/>
        <v>144</v>
      </c>
      <c r="B167" s="55">
        <f t="shared" si="28"/>
        <v>753730.78792945377</v>
      </c>
      <c r="C167" s="55">
        <f t="shared" si="29"/>
        <v>5470.1173380907212</v>
      </c>
      <c r="D167" s="55">
        <f t="shared" si="30"/>
        <v>5377.6730789784406</v>
      </c>
      <c r="E167" s="55">
        <f t="shared" si="31"/>
        <v>10847.790417069162</v>
      </c>
      <c r="F167" s="56"/>
      <c r="G167" s="55">
        <f t="shared" si="32"/>
        <v>10847.790417069162</v>
      </c>
      <c r="H167" s="55">
        <f t="shared" si="32"/>
        <v>8.5000000000000006E-2</v>
      </c>
      <c r="I167" s="57">
        <f t="shared" si="35"/>
        <v>520.83333333333337</v>
      </c>
      <c r="J167" s="57">
        <f t="shared" si="35"/>
        <v>520.83333333333337</v>
      </c>
      <c r="K167" s="58">
        <f t="shared" si="34"/>
        <v>11889.45708373583</v>
      </c>
    </row>
    <row r="168" spans="1:11">
      <c r="A168" s="54">
        <f t="shared" si="33"/>
        <v>145</v>
      </c>
      <c r="B168" s="55">
        <f t="shared" si="28"/>
        <v>748221.92392688489</v>
      </c>
      <c r="C168" s="55">
        <f t="shared" si="29"/>
        <v>5508.8640025688637</v>
      </c>
      <c r="D168" s="55">
        <f t="shared" si="30"/>
        <v>5338.9264145002981</v>
      </c>
      <c r="E168" s="55">
        <f t="shared" si="31"/>
        <v>10847.790417069162</v>
      </c>
      <c r="F168" s="56"/>
      <c r="G168" s="55">
        <f t="shared" ref="G168:H183" si="36">G167</f>
        <v>10847.790417069162</v>
      </c>
      <c r="H168" s="55">
        <f t="shared" si="36"/>
        <v>8.5000000000000006E-2</v>
      </c>
      <c r="I168" s="57">
        <f t="shared" si="35"/>
        <v>520.83333333333337</v>
      </c>
      <c r="J168" s="57">
        <f t="shared" si="35"/>
        <v>520.83333333333337</v>
      </c>
      <c r="K168" s="58">
        <f t="shared" si="34"/>
        <v>11889.45708373583</v>
      </c>
    </row>
    <row r="169" spans="1:11">
      <c r="A169" s="54">
        <f t="shared" si="33"/>
        <v>146</v>
      </c>
      <c r="B169" s="55">
        <f t="shared" si="28"/>
        <v>742674.0388042978</v>
      </c>
      <c r="C169" s="55">
        <f t="shared" si="29"/>
        <v>5547.8851225870603</v>
      </c>
      <c r="D169" s="55">
        <f t="shared" si="30"/>
        <v>5299.9052944821015</v>
      </c>
      <c r="E169" s="55">
        <f t="shared" si="31"/>
        <v>10847.790417069162</v>
      </c>
      <c r="F169" s="56"/>
      <c r="G169" s="55">
        <f t="shared" si="36"/>
        <v>10847.790417069162</v>
      </c>
      <c r="H169" s="55">
        <f t="shared" si="36"/>
        <v>8.5000000000000006E-2</v>
      </c>
      <c r="I169" s="57">
        <f t="shared" si="35"/>
        <v>520.83333333333337</v>
      </c>
      <c r="J169" s="57">
        <f t="shared" si="35"/>
        <v>520.83333333333337</v>
      </c>
      <c r="K169" s="58">
        <f t="shared" si="34"/>
        <v>11889.45708373583</v>
      </c>
    </row>
    <row r="170" spans="1:11">
      <c r="A170" s="54">
        <f t="shared" si="33"/>
        <v>147</v>
      </c>
      <c r="B170" s="55">
        <f t="shared" si="28"/>
        <v>737086.85616209242</v>
      </c>
      <c r="C170" s="55">
        <f t="shared" si="29"/>
        <v>5587.1826422053855</v>
      </c>
      <c r="D170" s="55">
        <f t="shared" si="30"/>
        <v>5260.6077748637763</v>
      </c>
      <c r="E170" s="55">
        <f t="shared" si="31"/>
        <v>10847.790417069162</v>
      </c>
      <c r="F170" s="56"/>
      <c r="G170" s="55">
        <f t="shared" si="36"/>
        <v>10847.790417069162</v>
      </c>
      <c r="H170" s="55">
        <f t="shared" si="36"/>
        <v>8.5000000000000006E-2</v>
      </c>
      <c r="I170" s="57">
        <f t="shared" si="35"/>
        <v>520.83333333333337</v>
      </c>
      <c r="J170" s="57">
        <f t="shared" si="35"/>
        <v>520.83333333333337</v>
      </c>
      <c r="K170" s="58">
        <f t="shared" si="34"/>
        <v>11889.45708373583</v>
      </c>
    </row>
    <row r="171" spans="1:11">
      <c r="A171" s="54">
        <f t="shared" si="33"/>
        <v>148</v>
      </c>
      <c r="B171" s="55">
        <f t="shared" si="28"/>
        <v>731460.09764283802</v>
      </c>
      <c r="C171" s="55">
        <f t="shared" si="29"/>
        <v>5626.7585192543402</v>
      </c>
      <c r="D171" s="55">
        <f t="shared" si="30"/>
        <v>5221.0318978148216</v>
      </c>
      <c r="E171" s="55">
        <f t="shared" si="31"/>
        <v>10847.790417069162</v>
      </c>
      <c r="F171" s="56"/>
      <c r="G171" s="55">
        <f t="shared" si="36"/>
        <v>10847.790417069162</v>
      </c>
      <c r="H171" s="55">
        <f t="shared" si="36"/>
        <v>8.5000000000000006E-2</v>
      </c>
      <c r="I171" s="57">
        <f t="shared" si="35"/>
        <v>520.83333333333337</v>
      </c>
      <c r="J171" s="57">
        <f t="shared" si="35"/>
        <v>520.83333333333337</v>
      </c>
      <c r="K171" s="58">
        <f t="shared" si="34"/>
        <v>11889.45708373583</v>
      </c>
    </row>
    <row r="172" spans="1:11">
      <c r="A172" s="54">
        <f t="shared" si="33"/>
        <v>149</v>
      </c>
      <c r="B172" s="55">
        <f t="shared" si="28"/>
        <v>725793.48291740566</v>
      </c>
      <c r="C172" s="55">
        <f t="shared" si="29"/>
        <v>5666.6147254323923</v>
      </c>
      <c r="D172" s="55">
        <f t="shared" si="30"/>
        <v>5181.1756916367694</v>
      </c>
      <c r="E172" s="55">
        <f t="shared" si="31"/>
        <v>10847.790417069162</v>
      </c>
      <c r="F172" s="56"/>
      <c r="G172" s="55">
        <f t="shared" si="36"/>
        <v>10847.790417069162</v>
      </c>
      <c r="H172" s="55">
        <f t="shared" si="36"/>
        <v>8.5000000000000006E-2</v>
      </c>
      <c r="I172" s="57">
        <f t="shared" si="35"/>
        <v>520.83333333333337</v>
      </c>
      <c r="J172" s="57">
        <f t="shared" si="35"/>
        <v>520.83333333333337</v>
      </c>
      <c r="K172" s="58">
        <f t="shared" si="34"/>
        <v>11889.45708373583</v>
      </c>
    </row>
    <row r="173" spans="1:11">
      <c r="A173" s="54">
        <f t="shared" si="33"/>
        <v>150</v>
      </c>
      <c r="B173" s="55">
        <f t="shared" si="28"/>
        <v>720086.72967100143</v>
      </c>
      <c r="C173" s="55">
        <f t="shared" si="29"/>
        <v>5706.7532464042042</v>
      </c>
      <c r="D173" s="55">
        <f t="shared" si="30"/>
        <v>5141.0371706649576</v>
      </c>
      <c r="E173" s="55">
        <f t="shared" si="31"/>
        <v>10847.790417069162</v>
      </c>
      <c r="F173" s="56"/>
      <c r="G173" s="55">
        <f t="shared" si="36"/>
        <v>10847.790417069162</v>
      </c>
      <c r="H173" s="55">
        <f t="shared" si="36"/>
        <v>8.5000000000000006E-2</v>
      </c>
      <c r="I173" s="57">
        <f t="shared" si="35"/>
        <v>520.83333333333337</v>
      </c>
      <c r="J173" s="57">
        <f t="shared" si="35"/>
        <v>520.83333333333337</v>
      </c>
      <c r="K173" s="58">
        <f t="shared" si="34"/>
        <v>11889.45708373583</v>
      </c>
    </row>
    <row r="174" spans="1:11">
      <c r="A174" s="54">
        <f t="shared" si="33"/>
        <v>151</v>
      </c>
      <c r="B174" s="55">
        <f t="shared" si="28"/>
        <v>714339.55358910188</v>
      </c>
      <c r="C174" s="55">
        <f t="shared" si="29"/>
        <v>5747.1760818995681</v>
      </c>
      <c r="D174" s="55">
        <f t="shared" si="30"/>
        <v>5100.6143351695937</v>
      </c>
      <c r="E174" s="55">
        <f t="shared" si="31"/>
        <v>10847.790417069162</v>
      </c>
      <c r="F174" s="56"/>
      <c r="G174" s="55">
        <f t="shared" si="36"/>
        <v>10847.790417069162</v>
      </c>
      <c r="H174" s="55">
        <f t="shared" si="36"/>
        <v>8.5000000000000006E-2</v>
      </c>
      <c r="I174" s="57">
        <f t="shared" si="35"/>
        <v>520.83333333333337</v>
      </c>
      <c r="J174" s="57">
        <f t="shared" si="35"/>
        <v>520.83333333333337</v>
      </c>
      <c r="K174" s="58">
        <f t="shared" si="34"/>
        <v>11889.45708373583</v>
      </c>
    </row>
    <row r="175" spans="1:11">
      <c r="A175" s="54">
        <f t="shared" si="33"/>
        <v>152</v>
      </c>
      <c r="B175" s="55">
        <f t="shared" si="28"/>
        <v>708551.66834328882</v>
      </c>
      <c r="C175" s="55">
        <f t="shared" si="29"/>
        <v>5787.8852458130232</v>
      </c>
      <c r="D175" s="55">
        <f t="shared" si="30"/>
        <v>5059.9051712561386</v>
      </c>
      <c r="E175" s="55">
        <f t="shared" si="31"/>
        <v>10847.790417069162</v>
      </c>
      <c r="F175" s="56"/>
      <c r="G175" s="55">
        <f t="shared" si="36"/>
        <v>10847.790417069162</v>
      </c>
      <c r="H175" s="55">
        <f t="shared" si="36"/>
        <v>8.5000000000000006E-2</v>
      </c>
      <c r="I175" s="57">
        <f t="shared" si="35"/>
        <v>520.83333333333337</v>
      </c>
      <c r="J175" s="57">
        <f t="shared" si="35"/>
        <v>520.83333333333337</v>
      </c>
      <c r="K175" s="58">
        <f t="shared" si="34"/>
        <v>11889.45708373583</v>
      </c>
    </row>
    <row r="176" spans="1:11">
      <c r="A176" s="54">
        <f t="shared" si="33"/>
        <v>153</v>
      </c>
      <c r="B176" s="55">
        <f t="shared" si="28"/>
        <v>702722.78557698464</v>
      </c>
      <c r="C176" s="55">
        <f t="shared" si="29"/>
        <v>5828.8827663041984</v>
      </c>
      <c r="D176" s="55">
        <f t="shared" si="30"/>
        <v>5018.9076507649634</v>
      </c>
      <c r="E176" s="55">
        <f t="shared" si="31"/>
        <v>10847.790417069162</v>
      </c>
      <c r="F176" s="56"/>
      <c r="G176" s="55">
        <f t="shared" si="36"/>
        <v>10847.790417069162</v>
      </c>
      <c r="H176" s="55">
        <f t="shared" si="36"/>
        <v>8.5000000000000006E-2</v>
      </c>
      <c r="I176" s="57">
        <f t="shared" si="35"/>
        <v>520.83333333333337</v>
      </c>
      <c r="J176" s="57">
        <f t="shared" si="35"/>
        <v>520.83333333333337</v>
      </c>
      <c r="K176" s="58">
        <f t="shared" si="34"/>
        <v>11889.45708373583</v>
      </c>
    </row>
    <row r="177" spans="1:11">
      <c r="A177" s="54">
        <f t="shared" si="33"/>
        <v>154</v>
      </c>
      <c r="B177" s="55">
        <f t="shared" si="28"/>
        <v>696852.61489108577</v>
      </c>
      <c r="C177" s="55">
        <f t="shared" si="29"/>
        <v>5870.1706858988537</v>
      </c>
      <c r="D177" s="55">
        <f t="shared" si="30"/>
        <v>4977.6197311703081</v>
      </c>
      <c r="E177" s="55">
        <f t="shared" si="31"/>
        <v>10847.790417069162</v>
      </c>
      <c r="F177" s="56"/>
      <c r="G177" s="55">
        <f t="shared" si="36"/>
        <v>10847.790417069162</v>
      </c>
      <c r="H177" s="55">
        <f t="shared" si="36"/>
        <v>8.5000000000000006E-2</v>
      </c>
      <c r="I177" s="57">
        <f t="shared" si="35"/>
        <v>520.83333333333337</v>
      </c>
      <c r="J177" s="57">
        <f t="shared" si="35"/>
        <v>520.83333333333337</v>
      </c>
      <c r="K177" s="58">
        <f t="shared" si="34"/>
        <v>11889.45708373583</v>
      </c>
    </row>
    <row r="178" spans="1:11">
      <c r="A178" s="54">
        <f t="shared" si="33"/>
        <v>155</v>
      </c>
      <c r="B178" s="55">
        <f t="shared" si="28"/>
        <v>690940.86382949515</v>
      </c>
      <c r="C178" s="55">
        <f t="shared" si="29"/>
        <v>5911.7510615906367</v>
      </c>
      <c r="D178" s="55">
        <f t="shared" si="30"/>
        <v>4936.0393554785251</v>
      </c>
      <c r="E178" s="55">
        <f t="shared" si="31"/>
        <v>10847.790417069162</v>
      </c>
      <c r="F178" s="56"/>
      <c r="G178" s="55">
        <f t="shared" si="36"/>
        <v>10847.790417069162</v>
      </c>
      <c r="H178" s="55">
        <f t="shared" si="36"/>
        <v>8.5000000000000006E-2</v>
      </c>
      <c r="I178" s="57">
        <f t="shared" si="35"/>
        <v>520.83333333333337</v>
      </c>
      <c r="J178" s="57">
        <f t="shared" si="35"/>
        <v>520.83333333333337</v>
      </c>
      <c r="K178" s="58">
        <f t="shared" si="34"/>
        <v>11889.45708373583</v>
      </c>
    </row>
    <row r="179" spans="1:11">
      <c r="A179" s="54">
        <f t="shared" si="33"/>
        <v>156</v>
      </c>
      <c r="B179" s="55">
        <f t="shared" si="28"/>
        <v>684987.2378645516</v>
      </c>
      <c r="C179" s="55">
        <f t="shared" si="29"/>
        <v>5953.6259649435706</v>
      </c>
      <c r="D179" s="55">
        <f t="shared" si="30"/>
        <v>4894.1644521255912</v>
      </c>
      <c r="E179" s="55">
        <f t="shared" si="31"/>
        <v>10847.790417069162</v>
      </c>
      <c r="F179" s="56"/>
      <c r="G179" s="55">
        <f t="shared" si="36"/>
        <v>10847.790417069162</v>
      </c>
      <c r="H179" s="55">
        <f t="shared" si="36"/>
        <v>8.5000000000000006E-2</v>
      </c>
      <c r="I179" s="57">
        <f t="shared" si="35"/>
        <v>520.83333333333337</v>
      </c>
      <c r="J179" s="57">
        <f t="shared" si="35"/>
        <v>520.83333333333337</v>
      </c>
      <c r="K179" s="58">
        <f t="shared" si="34"/>
        <v>11889.45708373583</v>
      </c>
    </row>
    <row r="180" spans="1:11">
      <c r="A180" s="54">
        <f t="shared" si="33"/>
        <v>157</v>
      </c>
      <c r="B180" s="55">
        <f t="shared" si="28"/>
        <v>678991.44038235629</v>
      </c>
      <c r="C180" s="55">
        <f t="shared" si="29"/>
        <v>5995.7974821952548</v>
      </c>
      <c r="D180" s="55">
        <f t="shared" si="30"/>
        <v>4851.992934873907</v>
      </c>
      <c r="E180" s="55">
        <f t="shared" si="31"/>
        <v>10847.790417069162</v>
      </c>
      <c r="F180" s="56"/>
      <c r="G180" s="55">
        <f t="shared" si="36"/>
        <v>10847.790417069162</v>
      </c>
      <c r="H180" s="55">
        <f t="shared" si="36"/>
        <v>8.5000000000000006E-2</v>
      </c>
      <c r="I180" s="57">
        <f t="shared" si="35"/>
        <v>520.83333333333337</v>
      </c>
      <c r="J180" s="57">
        <f t="shared" si="35"/>
        <v>520.83333333333337</v>
      </c>
      <c r="K180" s="58">
        <f t="shared" si="34"/>
        <v>11889.45708373583</v>
      </c>
    </row>
    <row r="181" spans="1:11">
      <c r="A181" s="54">
        <f t="shared" si="33"/>
        <v>158</v>
      </c>
      <c r="B181" s="55">
        <f t="shared" si="28"/>
        <v>672953.17266799544</v>
      </c>
      <c r="C181" s="55">
        <f t="shared" si="29"/>
        <v>6038.2677143608043</v>
      </c>
      <c r="D181" s="55">
        <f t="shared" si="30"/>
        <v>4809.5227027083574</v>
      </c>
      <c r="E181" s="55">
        <f t="shared" si="31"/>
        <v>10847.790417069162</v>
      </c>
      <c r="F181" s="56"/>
      <c r="G181" s="55">
        <f t="shared" si="36"/>
        <v>10847.790417069162</v>
      </c>
      <c r="H181" s="55">
        <f t="shared" si="36"/>
        <v>8.5000000000000006E-2</v>
      </c>
      <c r="I181" s="57">
        <f t="shared" si="35"/>
        <v>520.83333333333337</v>
      </c>
      <c r="J181" s="57">
        <f t="shared" si="35"/>
        <v>520.83333333333337</v>
      </c>
      <c r="K181" s="58">
        <f t="shared" si="34"/>
        <v>11889.45708373583</v>
      </c>
    </row>
    <row r="182" spans="1:11">
      <c r="A182" s="54">
        <f t="shared" si="33"/>
        <v>159</v>
      </c>
      <c r="B182" s="55">
        <f t="shared" si="28"/>
        <v>666872.13389065792</v>
      </c>
      <c r="C182" s="55">
        <f t="shared" si="29"/>
        <v>6081.0387773375269</v>
      </c>
      <c r="D182" s="55">
        <f t="shared" si="30"/>
        <v>4766.7516397316349</v>
      </c>
      <c r="E182" s="55">
        <f t="shared" si="31"/>
        <v>10847.790417069162</v>
      </c>
      <c r="F182" s="56"/>
      <c r="G182" s="55">
        <f t="shared" si="36"/>
        <v>10847.790417069162</v>
      </c>
      <c r="H182" s="55">
        <f t="shared" si="36"/>
        <v>8.5000000000000006E-2</v>
      </c>
      <c r="I182" s="57">
        <f t="shared" si="35"/>
        <v>520.83333333333337</v>
      </c>
      <c r="J182" s="57">
        <f t="shared" si="35"/>
        <v>520.83333333333337</v>
      </c>
      <c r="K182" s="58">
        <f t="shared" si="34"/>
        <v>11889.45708373583</v>
      </c>
    </row>
    <row r="183" spans="1:11">
      <c r="A183" s="54">
        <f t="shared" si="33"/>
        <v>160</v>
      </c>
      <c r="B183" s="55">
        <f t="shared" si="28"/>
        <v>660748.02108864754</v>
      </c>
      <c r="C183" s="55">
        <f t="shared" si="29"/>
        <v>6124.1128020103342</v>
      </c>
      <c r="D183" s="55">
        <f t="shared" si="30"/>
        <v>4723.6776150588275</v>
      </c>
      <c r="E183" s="55">
        <f t="shared" si="31"/>
        <v>10847.790417069162</v>
      </c>
      <c r="F183" s="56"/>
      <c r="G183" s="55">
        <f t="shared" si="36"/>
        <v>10847.790417069162</v>
      </c>
      <c r="H183" s="55">
        <f t="shared" si="36"/>
        <v>8.5000000000000006E-2</v>
      </c>
      <c r="I183" s="57">
        <f t="shared" si="35"/>
        <v>520.83333333333337</v>
      </c>
      <c r="J183" s="57">
        <f t="shared" si="35"/>
        <v>520.83333333333337</v>
      </c>
      <c r="K183" s="58">
        <f t="shared" si="34"/>
        <v>11889.45708373583</v>
      </c>
    </row>
    <row r="184" spans="1:11">
      <c r="A184" s="54">
        <f t="shared" si="33"/>
        <v>161</v>
      </c>
      <c r="B184" s="55">
        <f t="shared" si="28"/>
        <v>654580.52915428963</v>
      </c>
      <c r="C184" s="55">
        <f t="shared" si="29"/>
        <v>6167.4919343579086</v>
      </c>
      <c r="D184" s="55">
        <f t="shared" si="30"/>
        <v>4680.2984827112532</v>
      </c>
      <c r="E184" s="55">
        <f t="shared" si="31"/>
        <v>10847.790417069162</v>
      </c>
      <c r="F184" s="56"/>
      <c r="G184" s="55">
        <f t="shared" ref="G184:H199" si="37">G183</f>
        <v>10847.790417069162</v>
      </c>
      <c r="H184" s="55">
        <f t="shared" si="37"/>
        <v>8.5000000000000006E-2</v>
      </c>
      <c r="I184" s="57">
        <f t="shared" ref="I184:J203" si="38">($B$8*0.005)/12</f>
        <v>520.83333333333337</v>
      </c>
      <c r="J184" s="57">
        <f t="shared" si="38"/>
        <v>520.83333333333337</v>
      </c>
      <c r="K184" s="58">
        <f t="shared" si="34"/>
        <v>11889.45708373583</v>
      </c>
    </row>
    <row r="185" spans="1:11">
      <c r="A185" s="54">
        <f t="shared" si="33"/>
        <v>162</v>
      </c>
      <c r="B185" s="55">
        <f t="shared" si="28"/>
        <v>648369.35081873008</v>
      </c>
      <c r="C185" s="55">
        <f t="shared" si="29"/>
        <v>6211.1783355596099</v>
      </c>
      <c r="D185" s="55">
        <f t="shared" si="30"/>
        <v>4636.6120815095519</v>
      </c>
      <c r="E185" s="55">
        <f t="shared" si="31"/>
        <v>10847.790417069162</v>
      </c>
      <c r="F185" s="56"/>
      <c r="G185" s="55">
        <f t="shared" si="37"/>
        <v>10847.790417069162</v>
      </c>
      <c r="H185" s="55">
        <f t="shared" si="37"/>
        <v>8.5000000000000006E-2</v>
      </c>
      <c r="I185" s="57">
        <f t="shared" si="38"/>
        <v>520.83333333333337</v>
      </c>
      <c r="J185" s="57">
        <f t="shared" si="38"/>
        <v>520.83333333333337</v>
      </c>
      <c r="K185" s="58">
        <f t="shared" si="34"/>
        <v>11889.45708373583</v>
      </c>
    </row>
    <row r="186" spans="1:11">
      <c r="A186" s="54">
        <f t="shared" si="33"/>
        <v>163</v>
      </c>
      <c r="B186" s="55">
        <f t="shared" si="28"/>
        <v>642114.17663662694</v>
      </c>
      <c r="C186" s="55">
        <f t="shared" si="29"/>
        <v>6255.1741821031565</v>
      </c>
      <c r="D186" s="55">
        <f t="shared" si="30"/>
        <v>4592.6162349660053</v>
      </c>
      <c r="E186" s="55">
        <f t="shared" si="31"/>
        <v>10847.790417069162</v>
      </c>
      <c r="F186" s="56"/>
      <c r="G186" s="55">
        <f t="shared" si="37"/>
        <v>10847.790417069162</v>
      </c>
      <c r="H186" s="55">
        <f t="shared" si="37"/>
        <v>8.5000000000000006E-2</v>
      </c>
      <c r="I186" s="57">
        <f t="shared" si="38"/>
        <v>520.83333333333337</v>
      </c>
      <c r="J186" s="57">
        <f t="shared" si="38"/>
        <v>520.83333333333337</v>
      </c>
      <c r="K186" s="58">
        <f t="shared" si="34"/>
        <v>11889.45708373583</v>
      </c>
    </row>
    <row r="187" spans="1:11">
      <c r="A187" s="54">
        <f t="shared" si="33"/>
        <v>164</v>
      </c>
      <c r="B187" s="55">
        <f t="shared" si="28"/>
        <v>635814.69497073384</v>
      </c>
      <c r="C187" s="55">
        <f t="shared" si="29"/>
        <v>6299.481665893054</v>
      </c>
      <c r="D187" s="55">
        <f t="shared" si="30"/>
        <v>4548.3087511761078</v>
      </c>
      <c r="E187" s="55">
        <f t="shared" si="31"/>
        <v>10847.790417069162</v>
      </c>
      <c r="F187" s="56"/>
      <c r="G187" s="55">
        <f t="shared" si="37"/>
        <v>10847.790417069162</v>
      </c>
      <c r="H187" s="55">
        <f t="shared" si="37"/>
        <v>8.5000000000000006E-2</v>
      </c>
      <c r="I187" s="57">
        <f t="shared" si="38"/>
        <v>520.83333333333337</v>
      </c>
      <c r="J187" s="57">
        <f t="shared" si="38"/>
        <v>520.83333333333337</v>
      </c>
      <c r="K187" s="58">
        <f t="shared" si="34"/>
        <v>11889.45708373583</v>
      </c>
    </row>
    <row r="188" spans="1:11">
      <c r="A188" s="54">
        <f t="shared" si="33"/>
        <v>165</v>
      </c>
      <c r="B188" s="55">
        <f t="shared" si="28"/>
        <v>629470.59197637404</v>
      </c>
      <c r="C188" s="55">
        <f t="shared" si="29"/>
        <v>6344.1029943597969</v>
      </c>
      <c r="D188" s="55">
        <f t="shared" si="30"/>
        <v>4503.6874227093649</v>
      </c>
      <c r="E188" s="55">
        <f t="shared" si="31"/>
        <v>10847.790417069162</v>
      </c>
      <c r="F188" s="56"/>
      <c r="G188" s="55">
        <f t="shared" si="37"/>
        <v>10847.790417069162</v>
      </c>
      <c r="H188" s="55">
        <f t="shared" si="37"/>
        <v>8.5000000000000006E-2</v>
      </c>
      <c r="I188" s="57">
        <f t="shared" si="38"/>
        <v>520.83333333333337</v>
      </c>
      <c r="J188" s="57">
        <f t="shared" si="38"/>
        <v>520.83333333333337</v>
      </c>
      <c r="K188" s="58">
        <f t="shared" si="34"/>
        <v>11889.45708373583</v>
      </c>
    </row>
    <row r="189" spans="1:11">
      <c r="A189" s="54">
        <f t="shared" si="33"/>
        <v>166</v>
      </c>
      <c r="B189" s="55">
        <f t="shared" si="28"/>
        <v>623081.55158580421</v>
      </c>
      <c r="C189" s="55">
        <f t="shared" si="29"/>
        <v>6389.0403905698449</v>
      </c>
      <c r="D189" s="55">
        <f t="shared" si="30"/>
        <v>4458.7500264993168</v>
      </c>
      <c r="E189" s="55">
        <f t="shared" si="31"/>
        <v>10847.790417069162</v>
      </c>
      <c r="F189" s="56"/>
      <c r="G189" s="55">
        <f t="shared" si="37"/>
        <v>10847.790417069162</v>
      </c>
      <c r="H189" s="55">
        <f t="shared" si="37"/>
        <v>8.5000000000000006E-2</v>
      </c>
      <c r="I189" s="57">
        <f t="shared" si="38"/>
        <v>520.83333333333337</v>
      </c>
      <c r="J189" s="57">
        <f t="shared" si="38"/>
        <v>520.83333333333337</v>
      </c>
      <c r="K189" s="58">
        <f t="shared" si="34"/>
        <v>11889.45708373583</v>
      </c>
    </row>
    <row r="190" spans="1:11">
      <c r="A190" s="54">
        <f t="shared" si="33"/>
        <v>167</v>
      </c>
      <c r="B190" s="55">
        <f t="shared" si="28"/>
        <v>616647.25549246778</v>
      </c>
      <c r="C190" s="55">
        <f t="shared" si="29"/>
        <v>6434.296093336382</v>
      </c>
      <c r="D190" s="55">
        <f t="shared" si="30"/>
        <v>4413.4943237327798</v>
      </c>
      <c r="E190" s="55">
        <f t="shared" si="31"/>
        <v>10847.790417069162</v>
      </c>
      <c r="F190" s="56"/>
      <c r="G190" s="55">
        <f t="shared" si="37"/>
        <v>10847.790417069162</v>
      </c>
      <c r="H190" s="55">
        <f t="shared" si="37"/>
        <v>8.5000000000000006E-2</v>
      </c>
      <c r="I190" s="57">
        <f t="shared" si="38"/>
        <v>520.83333333333337</v>
      </c>
      <c r="J190" s="57">
        <f t="shared" si="38"/>
        <v>520.83333333333337</v>
      </c>
      <c r="K190" s="58">
        <f t="shared" si="34"/>
        <v>11889.45708373583</v>
      </c>
    </row>
    <row r="191" spans="1:11">
      <c r="A191" s="54">
        <f t="shared" si="33"/>
        <v>168</v>
      </c>
      <c r="B191" s="55">
        <f t="shared" si="28"/>
        <v>610167.38313513692</v>
      </c>
      <c r="C191" s="55">
        <f t="shared" si="29"/>
        <v>6479.872357330848</v>
      </c>
      <c r="D191" s="55">
        <f t="shared" si="30"/>
        <v>4367.9180597383138</v>
      </c>
      <c r="E191" s="55">
        <f t="shared" si="31"/>
        <v>10847.790417069162</v>
      </c>
      <c r="F191" s="56"/>
      <c r="G191" s="55">
        <f t="shared" si="37"/>
        <v>10847.790417069162</v>
      </c>
      <c r="H191" s="55">
        <f t="shared" si="37"/>
        <v>8.5000000000000006E-2</v>
      </c>
      <c r="I191" s="57">
        <f t="shared" si="38"/>
        <v>520.83333333333337</v>
      </c>
      <c r="J191" s="57">
        <f t="shared" si="38"/>
        <v>520.83333333333337</v>
      </c>
      <c r="K191" s="58">
        <f t="shared" si="34"/>
        <v>11889.45708373583</v>
      </c>
    </row>
    <row r="192" spans="1:11">
      <c r="A192" s="54">
        <f t="shared" si="33"/>
        <v>169</v>
      </c>
      <c r="B192" s="55">
        <f t="shared" si="28"/>
        <v>603641.61168194166</v>
      </c>
      <c r="C192" s="55">
        <f t="shared" si="29"/>
        <v>6525.7714531952752</v>
      </c>
      <c r="D192" s="55">
        <f t="shared" si="30"/>
        <v>4322.0189638738866</v>
      </c>
      <c r="E192" s="55">
        <f t="shared" si="31"/>
        <v>10847.790417069162</v>
      </c>
      <c r="F192" s="56"/>
      <c r="G192" s="55">
        <f t="shared" si="37"/>
        <v>10847.790417069162</v>
      </c>
      <c r="H192" s="55">
        <f t="shared" si="37"/>
        <v>8.5000000000000006E-2</v>
      </c>
      <c r="I192" s="57">
        <f t="shared" si="38"/>
        <v>520.83333333333337</v>
      </c>
      <c r="J192" s="57">
        <f t="shared" si="38"/>
        <v>520.83333333333337</v>
      </c>
      <c r="K192" s="58">
        <f t="shared" si="34"/>
        <v>11889.45708373583</v>
      </c>
    </row>
    <row r="193" spans="1:11">
      <c r="A193" s="54">
        <f t="shared" si="33"/>
        <v>170</v>
      </c>
      <c r="B193" s="55">
        <f t="shared" si="28"/>
        <v>597069.61601428629</v>
      </c>
      <c r="C193" s="55">
        <f t="shared" si="29"/>
        <v>6571.9956676554075</v>
      </c>
      <c r="D193" s="55">
        <f t="shared" si="30"/>
        <v>4275.7947494137543</v>
      </c>
      <c r="E193" s="55">
        <f t="shared" si="31"/>
        <v>10847.790417069162</v>
      </c>
      <c r="F193" s="56"/>
      <c r="G193" s="55">
        <f t="shared" si="37"/>
        <v>10847.790417069162</v>
      </c>
      <c r="H193" s="55">
        <f t="shared" si="37"/>
        <v>8.5000000000000006E-2</v>
      </c>
      <c r="I193" s="57">
        <f t="shared" si="38"/>
        <v>520.83333333333337</v>
      </c>
      <c r="J193" s="57">
        <f t="shared" si="38"/>
        <v>520.83333333333337</v>
      </c>
      <c r="K193" s="58">
        <f t="shared" si="34"/>
        <v>11889.45708373583</v>
      </c>
    </row>
    <row r="194" spans="1:11">
      <c r="A194" s="54">
        <f t="shared" si="33"/>
        <v>171</v>
      </c>
      <c r="B194" s="55">
        <f t="shared" si="28"/>
        <v>590451.06871065171</v>
      </c>
      <c r="C194" s="55">
        <f t="shared" si="29"/>
        <v>6618.547303634633</v>
      </c>
      <c r="D194" s="55">
        <f t="shared" si="30"/>
        <v>4229.2431134345288</v>
      </c>
      <c r="E194" s="55">
        <f t="shared" si="31"/>
        <v>10847.790417069162</v>
      </c>
      <c r="F194" s="56"/>
      <c r="G194" s="55">
        <f t="shared" si="37"/>
        <v>10847.790417069162</v>
      </c>
      <c r="H194" s="55">
        <f t="shared" si="37"/>
        <v>8.5000000000000006E-2</v>
      </c>
      <c r="I194" s="57">
        <f t="shared" si="38"/>
        <v>520.83333333333337</v>
      </c>
      <c r="J194" s="57">
        <f t="shared" si="38"/>
        <v>520.83333333333337</v>
      </c>
      <c r="K194" s="58">
        <f t="shared" si="34"/>
        <v>11889.45708373583</v>
      </c>
    </row>
    <row r="195" spans="1:11">
      <c r="A195" s="54">
        <f t="shared" si="33"/>
        <v>172</v>
      </c>
      <c r="B195" s="55">
        <f t="shared" si="28"/>
        <v>583785.64003028302</v>
      </c>
      <c r="C195" s="55">
        <f t="shared" si="29"/>
        <v>6665.4286803687119</v>
      </c>
      <c r="D195" s="55">
        <f t="shared" si="30"/>
        <v>4182.3617367004499</v>
      </c>
      <c r="E195" s="55">
        <f t="shared" si="31"/>
        <v>10847.790417069162</v>
      </c>
      <c r="F195" s="56"/>
      <c r="G195" s="55">
        <f t="shared" si="37"/>
        <v>10847.790417069162</v>
      </c>
      <c r="H195" s="55">
        <f t="shared" si="37"/>
        <v>8.5000000000000006E-2</v>
      </c>
      <c r="I195" s="57">
        <f t="shared" si="38"/>
        <v>520.83333333333337</v>
      </c>
      <c r="J195" s="57">
        <f t="shared" si="38"/>
        <v>520.83333333333337</v>
      </c>
      <c r="K195" s="58">
        <f t="shared" si="34"/>
        <v>11889.45708373583</v>
      </c>
    </row>
    <row r="196" spans="1:11">
      <c r="A196" s="54">
        <f t="shared" si="33"/>
        <v>173</v>
      </c>
      <c r="B196" s="55">
        <f t="shared" si="28"/>
        <v>577072.99789676163</v>
      </c>
      <c r="C196" s="55">
        <f t="shared" si="29"/>
        <v>6712.6421335213236</v>
      </c>
      <c r="D196" s="55">
        <f t="shared" si="30"/>
        <v>4135.1482835478382</v>
      </c>
      <c r="E196" s="55">
        <f t="shared" si="31"/>
        <v>10847.790417069162</v>
      </c>
      <c r="F196" s="56"/>
      <c r="G196" s="55">
        <f t="shared" si="37"/>
        <v>10847.790417069162</v>
      </c>
      <c r="H196" s="55">
        <f t="shared" si="37"/>
        <v>8.5000000000000006E-2</v>
      </c>
      <c r="I196" s="57">
        <f t="shared" si="38"/>
        <v>520.83333333333337</v>
      </c>
      <c r="J196" s="57">
        <f t="shared" si="38"/>
        <v>520.83333333333337</v>
      </c>
      <c r="K196" s="58">
        <f t="shared" si="34"/>
        <v>11889.45708373583</v>
      </c>
    </row>
    <row r="197" spans="1:11">
      <c r="A197" s="54">
        <f t="shared" si="33"/>
        <v>174</v>
      </c>
      <c r="B197" s="55">
        <f t="shared" si="28"/>
        <v>570312.80788146122</v>
      </c>
      <c r="C197" s="55">
        <f t="shared" si="29"/>
        <v>6760.1900153004335</v>
      </c>
      <c r="D197" s="55">
        <f t="shared" si="30"/>
        <v>4087.6004017687283</v>
      </c>
      <c r="E197" s="55">
        <f t="shared" si="31"/>
        <v>10847.790417069162</v>
      </c>
      <c r="F197" s="56"/>
      <c r="G197" s="55">
        <f t="shared" si="37"/>
        <v>10847.790417069162</v>
      </c>
      <c r="H197" s="55">
        <f t="shared" si="37"/>
        <v>8.5000000000000006E-2</v>
      </c>
      <c r="I197" s="57">
        <f t="shared" si="38"/>
        <v>520.83333333333337</v>
      </c>
      <c r="J197" s="57">
        <f t="shared" si="38"/>
        <v>520.83333333333337</v>
      </c>
      <c r="K197" s="58">
        <f t="shared" si="34"/>
        <v>11889.45708373583</v>
      </c>
    </row>
    <row r="198" spans="1:11">
      <c r="A198" s="54">
        <f t="shared" si="33"/>
        <v>175</v>
      </c>
      <c r="B198" s="55">
        <f t="shared" si="28"/>
        <v>563504.73318688571</v>
      </c>
      <c r="C198" s="55">
        <f t="shared" si="29"/>
        <v>6808.0746945754781</v>
      </c>
      <c r="D198" s="55">
        <f t="shared" si="30"/>
        <v>4039.7157224936841</v>
      </c>
      <c r="E198" s="55">
        <f t="shared" si="31"/>
        <v>10847.790417069162</v>
      </c>
      <c r="F198" s="56"/>
      <c r="G198" s="55">
        <f t="shared" si="37"/>
        <v>10847.790417069162</v>
      </c>
      <c r="H198" s="55">
        <f t="shared" si="37"/>
        <v>8.5000000000000006E-2</v>
      </c>
      <c r="I198" s="57">
        <f t="shared" si="38"/>
        <v>520.83333333333337</v>
      </c>
      <c r="J198" s="57">
        <f t="shared" si="38"/>
        <v>520.83333333333337</v>
      </c>
      <c r="K198" s="58">
        <f t="shared" si="34"/>
        <v>11889.45708373583</v>
      </c>
    </row>
    <row r="199" spans="1:11">
      <c r="A199" s="54">
        <f t="shared" si="33"/>
        <v>176</v>
      </c>
      <c r="B199" s="55">
        <f t="shared" si="28"/>
        <v>556648.43462989037</v>
      </c>
      <c r="C199" s="55">
        <f t="shared" si="29"/>
        <v>6856.2985569953871</v>
      </c>
      <c r="D199" s="55">
        <f t="shared" si="30"/>
        <v>3991.4918600737742</v>
      </c>
      <c r="E199" s="55">
        <f t="shared" si="31"/>
        <v>10847.790417069162</v>
      </c>
      <c r="F199" s="56"/>
      <c r="G199" s="55">
        <f t="shared" si="37"/>
        <v>10847.790417069162</v>
      </c>
      <c r="H199" s="55">
        <f t="shared" si="37"/>
        <v>8.5000000000000006E-2</v>
      </c>
      <c r="I199" s="57">
        <f t="shared" si="38"/>
        <v>520.83333333333337</v>
      </c>
      <c r="J199" s="57">
        <f t="shared" si="38"/>
        <v>520.83333333333337</v>
      </c>
      <c r="K199" s="58">
        <f t="shared" si="34"/>
        <v>11889.45708373583</v>
      </c>
    </row>
    <row r="200" spans="1:11">
      <c r="A200" s="54">
        <f t="shared" si="33"/>
        <v>177</v>
      </c>
      <c r="B200" s="55">
        <f t="shared" si="28"/>
        <v>549743.57062478294</v>
      </c>
      <c r="C200" s="55">
        <f t="shared" si="29"/>
        <v>6904.8640051074381</v>
      </c>
      <c r="D200" s="55">
        <f t="shared" si="30"/>
        <v>3942.9264119617237</v>
      </c>
      <c r="E200" s="55">
        <f t="shared" si="31"/>
        <v>10847.790417069162</v>
      </c>
      <c r="F200" s="56"/>
      <c r="G200" s="55">
        <f t="shared" ref="G200:H215" si="39">G199</f>
        <v>10847.790417069162</v>
      </c>
      <c r="H200" s="55">
        <f t="shared" si="39"/>
        <v>8.5000000000000006E-2</v>
      </c>
      <c r="I200" s="57">
        <f t="shared" si="38"/>
        <v>520.83333333333337</v>
      </c>
      <c r="J200" s="57">
        <f t="shared" si="38"/>
        <v>520.83333333333337</v>
      </c>
      <c r="K200" s="58">
        <f t="shared" si="34"/>
        <v>11889.45708373583</v>
      </c>
    </row>
    <row r="201" spans="1:11">
      <c r="A201" s="54">
        <f t="shared" si="33"/>
        <v>178</v>
      </c>
      <c r="B201" s="55">
        <f t="shared" si="28"/>
        <v>542789.79716630594</v>
      </c>
      <c r="C201" s="55">
        <f t="shared" si="29"/>
        <v>6953.7734584769496</v>
      </c>
      <c r="D201" s="55">
        <f t="shared" si="30"/>
        <v>3894.0169585922126</v>
      </c>
      <c r="E201" s="55">
        <f t="shared" si="31"/>
        <v>10847.790417069162</v>
      </c>
      <c r="F201" s="56"/>
      <c r="G201" s="55">
        <f t="shared" si="39"/>
        <v>10847.790417069162</v>
      </c>
      <c r="H201" s="55">
        <f t="shared" si="39"/>
        <v>8.5000000000000006E-2</v>
      </c>
      <c r="I201" s="57">
        <f t="shared" si="38"/>
        <v>520.83333333333337</v>
      </c>
      <c r="J201" s="57">
        <f t="shared" si="38"/>
        <v>520.83333333333337</v>
      </c>
      <c r="K201" s="58">
        <f t="shared" si="34"/>
        <v>11889.45708373583</v>
      </c>
    </row>
    <row r="202" spans="1:11">
      <c r="A202" s="54">
        <f t="shared" si="33"/>
        <v>179</v>
      </c>
      <c r="B202" s="55">
        <f t="shared" si="28"/>
        <v>535786.76781249815</v>
      </c>
      <c r="C202" s="55">
        <f t="shared" si="29"/>
        <v>7003.0293538078276</v>
      </c>
      <c r="D202" s="55">
        <f t="shared" si="30"/>
        <v>3844.7610632613341</v>
      </c>
      <c r="E202" s="55">
        <f t="shared" si="31"/>
        <v>10847.790417069162</v>
      </c>
      <c r="F202" s="56"/>
      <c r="G202" s="55">
        <f t="shared" si="39"/>
        <v>10847.790417069162</v>
      </c>
      <c r="H202" s="55">
        <f t="shared" si="39"/>
        <v>8.5000000000000006E-2</v>
      </c>
      <c r="I202" s="57">
        <f t="shared" si="38"/>
        <v>520.83333333333337</v>
      </c>
      <c r="J202" s="57">
        <f t="shared" si="38"/>
        <v>520.83333333333337</v>
      </c>
      <c r="K202" s="58">
        <f t="shared" si="34"/>
        <v>11889.45708373583</v>
      </c>
    </row>
    <row r="203" spans="1:11">
      <c r="A203" s="54">
        <f t="shared" si="33"/>
        <v>180</v>
      </c>
      <c r="B203" s="55">
        <f t="shared" si="28"/>
        <v>528734.13366743422</v>
      </c>
      <c r="C203" s="55">
        <f t="shared" si="29"/>
        <v>7052.6341450639666</v>
      </c>
      <c r="D203" s="55">
        <f t="shared" si="30"/>
        <v>3795.1562720051952</v>
      </c>
      <c r="E203" s="55">
        <f t="shared" si="31"/>
        <v>10847.790417069162</v>
      </c>
      <c r="F203" s="56"/>
      <c r="G203" s="55">
        <f t="shared" si="39"/>
        <v>10847.790417069162</v>
      </c>
      <c r="H203" s="55">
        <f t="shared" si="39"/>
        <v>8.5000000000000006E-2</v>
      </c>
      <c r="I203" s="57">
        <f t="shared" si="38"/>
        <v>520.83333333333337</v>
      </c>
      <c r="J203" s="57">
        <f t="shared" si="38"/>
        <v>520.83333333333337</v>
      </c>
      <c r="K203" s="58">
        <f t="shared" si="34"/>
        <v>11889.45708373583</v>
      </c>
    </row>
    <row r="204" spans="1:11">
      <c r="A204" s="54">
        <f t="shared" si="33"/>
        <v>181</v>
      </c>
      <c r="B204" s="55">
        <f t="shared" si="28"/>
        <v>521631.54336384271</v>
      </c>
      <c r="C204" s="55">
        <f t="shared" si="29"/>
        <v>7102.5903035915017</v>
      </c>
      <c r="D204" s="55">
        <f t="shared" si="30"/>
        <v>3745.2001134776597</v>
      </c>
      <c r="E204" s="55">
        <f t="shared" si="31"/>
        <v>10847.790417069162</v>
      </c>
      <c r="F204" s="56"/>
      <c r="G204" s="55">
        <f t="shared" si="39"/>
        <v>10847.790417069162</v>
      </c>
      <c r="H204" s="55">
        <f t="shared" si="39"/>
        <v>8.5000000000000006E-2</v>
      </c>
      <c r="I204" s="57">
        <f t="shared" ref="I204:J223" si="40">($B$8*0.005)/12</f>
        <v>520.83333333333337</v>
      </c>
      <c r="J204" s="57">
        <f t="shared" si="40"/>
        <v>520.83333333333337</v>
      </c>
      <c r="K204" s="58">
        <f t="shared" si="34"/>
        <v>11889.45708373583</v>
      </c>
    </row>
    <row r="205" spans="1:11">
      <c r="A205" s="54">
        <f t="shared" si="33"/>
        <v>182</v>
      </c>
      <c r="B205" s="55">
        <f t="shared" si="28"/>
        <v>514478.64304560074</v>
      </c>
      <c r="C205" s="55">
        <f t="shared" si="29"/>
        <v>7152.9003182419419</v>
      </c>
      <c r="D205" s="55">
        <f t="shared" si="30"/>
        <v>3694.8900988272194</v>
      </c>
      <c r="E205" s="55">
        <f t="shared" si="31"/>
        <v>10847.790417069162</v>
      </c>
      <c r="F205" s="56"/>
      <c r="G205" s="55">
        <f t="shared" si="39"/>
        <v>10847.790417069162</v>
      </c>
      <c r="H205" s="55">
        <f t="shared" si="39"/>
        <v>8.5000000000000006E-2</v>
      </c>
      <c r="I205" s="57">
        <f t="shared" si="40"/>
        <v>520.83333333333337</v>
      </c>
      <c r="J205" s="57">
        <f t="shared" si="40"/>
        <v>520.83333333333337</v>
      </c>
      <c r="K205" s="58">
        <f t="shared" si="34"/>
        <v>11889.45708373583</v>
      </c>
    </row>
    <row r="206" spans="1:11">
      <c r="A206" s="54">
        <f t="shared" si="33"/>
        <v>183</v>
      </c>
      <c r="B206" s="55">
        <f t="shared" si="28"/>
        <v>507275.07635010459</v>
      </c>
      <c r="C206" s="55">
        <f t="shared" si="29"/>
        <v>7203.5666954961562</v>
      </c>
      <c r="D206" s="55">
        <f t="shared" si="30"/>
        <v>3644.2237215730056</v>
      </c>
      <c r="E206" s="55">
        <f t="shared" si="31"/>
        <v>10847.790417069162</v>
      </c>
      <c r="F206" s="56"/>
      <c r="G206" s="55">
        <f t="shared" si="39"/>
        <v>10847.790417069162</v>
      </c>
      <c r="H206" s="55">
        <f t="shared" si="39"/>
        <v>8.5000000000000006E-2</v>
      </c>
      <c r="I206" s="57">
        <f t="shared" si="40"/>
        <v>520.83333333333337</v>
      </c>
      <c r="J206" s="57">
        <f t="shared" si="40"/>
        <v>520.83333333333337</v>
      </c>
      <c r="K206" s="58">
        <f t="shared" si="34"/>
        <v>11889.45708373583</v>
      </c>
    </row>
    <row r="207" spans="1:11">
      <c r="A207" s="54">
        <f t="shared" si="33"/>
        <v>184</v>
      </c>
      <c r="B207" s="55">
        <f t="shared" si="28"/>
        <v>500020.48439051531</v>
      </c>
      <c r="C207" s="55">
        <f t="shared" si="29"/>
        <v>7254.5919595892537</v>
      </c>
      <c r="D207" s="55">
        <f t="shared" si="30"/>
        <v>3593.198457479908</v>
      </c>
      <c r="E207" s="55">
        <f t="shared" si="31"/>
        <v>10847.790417069162</v>
      </c>
      <c r="F207" s="56"/>
      <c r="G207" s="55">
        <f t="shared" si="39"/>
        <v>10847.790417069162</v>
      </c>
      <c r="H207" s="55">
        <f t="shared" si="39"/>
        <v>8.5000000000000006E-2</v>
      </c>
      <c r="I207" s="57">
        <f t="shared" si="40"/>
        <v>520.83333333333337</v>
      </c>
      <c r="J207" s="57">
        <f t="shared" si="40"/>
        <v>520.83333333333337</v>
      </c>
      <c r="K207" s="58">
        <f t="shared" si="34"/>
        <v>11889.45708373583</v>
      </c>
    </row>
    <row r="208" spans="1:11">
      <c r="A208" s="54">
        <f t="shared" si="33"/>
        <v>185</v>
      </c>
      <c r="B208" s="55">
        <f t="shared" si="28"/>
        <v>492714.50573787896</v>
      </c>
      <c r="C208" s="55">
        <f t="shared" si="29"/>
        <v>7305.9786526363441</v>
      </c>
      <c r="D208" s="55">
        <f t="shared" si="30"/>
        <v>3541.8117644328172</v>
      </c>
      <c r="E208" s="55">
        <f t="shared" si="31"/>
        <v>10847.790417069162</v>
      </c>
      <c r="F208" s="56"/>
      <c r="G208" s="55">
        <f t="shared" si="39"/>
        <v>10847.790417069162</v>
      </c>
      <c r="H208" s="55">
        <f t="shared" si="39"/>
        <v>8.5000000000000006E-2</v>
      </c>
      <c r="I208" s="57">
        <f t="shared" si="40"/>
        <v>520.83333333333337</v>
      </c>
      <c r="J208" s="57">
        <f t="shared" si="40"/>
        <v>520.83333333333337</v>
      </c>
      <c r="K208" s="58">
        <f t="shared" si="34"/>
        <v>11889.45708373583</v>
      </c>
    </row>
    <row r="209" spans="1:11">
      <c r="A209" s="54">
        <f t="shared" si="33"/>
        <v>186</v>
      </c>
      <c r="B209" s="55">
        <f t="shared" si="28"/>
        <v>485356.77640311979</v>
      </c>
      <c r="C209" s="55">
        <f t="shared" si="29"/>
        <v>7357.7293347591858</v>
      </c>
      <c r="D209" s="55">
        <f t="shared" si="30"/>
        <v>3490.061082309976</v>
      </c>
      <c r="E209" s="55">
        <f t="shared" si="31"/>
        <v>10847.790417069162</v>
      </c>
      <c r="F209" s="56"/>
      <c r="G209" s="55">
        <f t="shared" si="39"/>
        <v>10847.790417069162</v>
      </c>
      <c r="H209" s="55">
        <f t="shared" si="39"/>
        <v>8.5000000000000006E-2</v>
      </c>
      <c r="I209" s="57">
        <f t="shared" si="40"/>
        <v>520.83333333333337</v>
      </c>
      <c r="J209" s="57">
        <f t="shared" si="40"/>
        <v>520.83333333333337</v>
      </c>
      <c r="K209" s="58">
        <f t="shared" si="34"/>
        <v>11889.45708373583</v>
      </c>
    </row>
    <row r="210" spans="1:11">
      <c r="A210" s="54">
        <f t="shared" si="33"/>
        <v>187</v>
      </c>
      <c r="B210" s="55">
        <f t="shared" si="28"/>
        <v>477946.92981890606</v>
      </c>
      <c r="C210" s="55">
        <f t="shared" si="29"/>
        <v>7409.8465842137302</v>
      </c>
      <c r="D210" s="55">
        <f t="shared" si="30"/>
        <v>3437.943832855432</v>
      </c>
      <c r="E210" s="55">
        <f t="shared" si="31"/>
        <v>10847.790417069162</v>
      </c>
      <c r="F210" s="56"/>
      <c r="G210" s="55">
        <f t="shared" si="39"/>
        <v>10847.790417069162</v>
      </c>
      <c r="H210" s="55">
        <f t="shared" si="39"/>
        <v>8.5000000000000006E-2</v>
      </c>
      <c r="I210" s="57">
        <f t="shared" si="40"/>
        <v>520.83333333333337</v>
      </c>
      <c r="J210" s="57">
        <f t="shared" si="40"/>
        <v>520.83333333333337</v>
      </c>
      <c r="K210" s="58">
        <f t="shared" si="34"/>
        <v>11889.45708373583</v>
      </c>
    </row>
    <row r="211" spans="1:11">
      <c r="A211" s="54">
        <f t="shared" si="33"/>
        <v>188</v>
      </c>
      <c r="B211" s="55">
        <f t="shared" si="28"/>
        <v>470484.59682138747</v>
      </c>
      <c r="C211" s="55">
        <f t="shared" si="29"/>
        <v>7462.332997518577</v>
      </c>
      <c r="D211" s="55">
        <f t="shared" si="30"/>
        <v>3385.4574195505847</v>
      </c>
      <c r="E211" s="55">
        <f t="shared" si="31"/>
        <v>10847.790417069162</v>
      </c>
      <c r="F211" s="56"/>
      <c r="G211" s="55">
        <f t="shared" si="39"/>
        <v>10847.790417069162</v>
      </c>
      <c r="H211" s="55">
        <f t="shared" si="39"/>
        <v>8.5000000000000006E-2</v>
      </c>
      <c r="I211" s="57">
        <f t="shared" si="40"/>
        <v>520.83333333333337</v>
      </c>
      <c r="J211" s="57">
        <f t="shared" si="40"/>
        <v>520.83333333333337</v>
      </c>
      <c r="K211" s="58">
        <f t="shared" si="34"/>
        <v>11889.45708373583</v>
      </c>
    </row>
    <row r="212" spans="1:11">
      <c r="A212" s="54">
        <f t="shared" si="33"/>
        <v>189</v>
      </c>
      <c r="B212" s="55">
        <f t="shared" si="28"/>
        <v>462969.40563180315</v>
      </c>
      <c r="C212" s="55">
        <f t="shared" si="29"/>
        <v>7515.1911895843332</v>
      </c>
      <c r="D212" s="55">
        <f t="shared" si="30"/>
        <v>3332.5992274848281</v>
      </c>
      <c r="E212" s="55">
        <f t="shared" si="31"/>
        <v>10847.790417069162</v>
      </c>
      <c r="F212" s="56"/>
      <c r="G212" s="55">
        <f t="shared" si="39"/>
        <v>10847.790417069162</v>
      </c>
      <c r="H212" s="55">
        <f t="shared" si="39"/>
        <v>8.5000000000000006E-2</v>
      </c>
      <c r="I212" s="57">
        <f t="shared" si="40"/>
        <v>520.83333333333337</v>
      </c>
      <c r="J212" s="57">
        <f t="shared" si="40"/>
        <v>520.83333333333337</v>
      </c>
      <c r="K212" s="58">
        <f t="shared" si="34"/>
        <v>11889.45708373583</v>
      </c>
    </row>
    <row r="213" spans="1:11">
      <c r="A213" s="54">
        <f t="shared" si="33"/>
        <v>190</v>
      </c>
      <c r="B213" s="55">
        <f t="shared" si="28"/>
        <v>455400.98183795926</v>
      </c>
      <c r="C213" s="55">
        <f t="shared" si="29"/>
        <v>7568.4237938438891</v>
      </c>
      <c r="D213" s="55">
        <f t="shared" si="30"/>
        <v>3279.3666232252726</v>
      </c>
      <c r="E213" s="55">
        <f t="shared" si="31"/>
        <v>10847.790417069162</v>
      </c>
      <c r="F213" s="56"/>
      <c r="G213" s="55">
        <f t="shared" si="39"/>
        <v>10847.790417069162</v>
      </c>
      <c r="H213" s="55">
        <f t="shared" si="39"/>
        <v>8.5000000000000006E-2</v>
      </c>
      <c r="I213" s="57">
        <f t="shared" si="40"/>
        <v>520.83333333333337</v>
      </c>
      <c r="J213" s="57">
        <f t="shared" si="40"/>
        <v>520.83333333333337</v>
      </c>
      <c r="K213" s="58">
        <f t="shared" si="34"/>
        <v>11889.45708373583</v>
      </c>
    </row>
    <row r="214" spans="1:11">
      <c r="A214" s="54">
        <f t="shared" si="33"/>
        <v>191</v>
      </c>
      <c r="B214" s="55">
        <f t="shared" si="28"/>
        <v>447778.94837557565</v>
      </c>
      <c r="C214" s="55">
        <f t="shared" si="29"/>
        <v>7622.033462383617</v>
      </c>
      <c r="D214" s="55">
        <f t="shared" si="30"/>
        <v>3225.7569546855448</v>
      </c>
      <c r="E214" s="55">
        <f t="shared" si="31"/>
        <v>10847.790417069162</v>
      </c>
      <c r="F214" s="56"/>
      <c r="G214" s="55">
        <f t="shared" si="39"/>
        <v>10847.790417069162</v>
      </c>
      <c r="H214" s="55">
        <f t="shared" si="39"/>
        <v>8.5000000000000006E-2</v>
      </c>
      <c r="I214" s="57">
        <f t="shared" si="40"/>
        <v>520.83333333333337</v>
      </c>
      <c r="J214" s="57">
        <f t="shared" si="40"/>
        <v>520.83333333333337</v>
      </c>
      <c r="K214" s="58">
        <f t="shared" si="34"/>
        <v>11889.45708373583</v>
      </c>
    </row>
    <row r="215" spans="1:11">
      <c r="A215" s="54">
        <f t="shared" si="33"/>
        <v>192</v>
      </c>
      <c r="B215" s="55">
        <f t="shared" si="28"/>
        <v>440102.92550950014</v>
      </c>
      <c r="C215" s="55">
        <f t="shared" si="29"/>
        <v>7676.0228660755001</v>
      </c>
      <c r="D215" s="55">
        <f t="shared" si="30"/>
        <v>3171.7675509936612</v>
      </c>
      <c r="E215" s="55">
        <f t="shared" si="31"/>
        <v>10847.790417069162</v>
      </c>
      <c r="F215" s="56"/>
      <c r="G215" s="55">
        <f t="shared" si="39"/>
        <v>10847.790417069162</v>
      </c>
      <c r="H215" s="55">
        <f t="shared" si="39"/>
        <v>8.5000000000000006E-2</v>
      </c>
      <c r="I215" s="57">
        <f t="shared" si="40"/>
        <v>520.83333333333337</v>
      </c>
      <c r="J215" s="57">
        <f t="shared" si="40"/>
        <v>520.83333333333337</v>
      </c>
      <c r="K215" s="58">
        <f t="shared" si="34"/>
        <v>11889.45708373583</v>
      </c>
    </row>
    <row r="216" spans="1:11">
      <c r="A216" s="54">
        <f t="shared" si="33"/>
        <v>193</v>
      </c>
      <c r="B216" s="55">
        <f t="shared" ref="B216:B279" si="41">B215-C216</f>
        <v>432372.53081478993</v>
      </c>
      <c r="C216" s="55">
        <f t="shared" ref="C216:C279" si="42">G215-D216</f>
        <v>7730.3946947102031</v>
      </c>
      <c r="D216" s="55">
        <f t="shared" ref="D216:D279" si="43">(B215*H214)/12</f>
        <v>3117.3957223589591</v>
      </c>
      <c r="E216" s="55">
        <f t="shared" ref="E216:E279" si="44">C216+D216</f>
        <v>10847.790417069162</v>
      </c>
      <c r="F216" s="56"/>
      <c r="G216" s="55">
        <f t="shared" ref="G216:H231" si="45">G215</f>
        <v>10847.790417069162</v>
      </c>
      <c r="H216" s="55">
        <f t="shared" si="45"/>
        <v>8.5000000000000006E-2</v>
      </c>
      <c r="I216" s="57">
        <f t="shared" si="40"/>
        <v>520.83333333333337</v>
      </c>
      <c r="J216" s="57">
        <f t="shared" si="40"/>
        <v>520.83333333333337</v>
      </c>
      <c r="K216" s="58">
        <f t="shared" si="34"/>
        <v>11889.45708373583</v>
      </c>
    </row>
    <row r="217" spans="1:11">
      <c r="A217" s="54">
        <f t="shared" ref="A217:A280" si="46">A216+1</f>
        <v>194</v>
      </c>
      <c r="B217" s="55">
        <f t="shared" si="41"/>
        <v>424587.37915765884</v>
      </c>
      <c r="C217" s="55">
        <f t="shared" si="42"/>
        <v>7785.1516571310658</v>
      </c>
      <c r="D217" s="55">
        <f t="shared" si="43"/>
        <v>3062.6387599380955</v>
      </c>
      <c r="E217" s="55">
        <f t="shared" si="44"/>
        <v>10847.790417069162</v>
      </c>
      <c r="F217" s="56"/>
      <c r="G217" s="55">
        <f t="shared" si="45"/>
        <v>10847.790417069162</v>
      </c>
      <c r="H217" s="55">
        <f t="shared" si="45"/>
        <v>8.5000000000000006E-2</v>
      </c>
      <c r="I217" s="57">
        <f t="shared" si="40"/>
        <v>520.83333333333337</v>
      </c>
      <c r="J217" s="57">
        <f t="shared" si="40"/>
        <v>520.83333333333337</v>
      </c>
      <c r="K217" s="58">
        <f t="shared" ref="K217:K280" si="47">+C217+D217+I217+J217</f>
        <v>11889.45708373583</v>
      </c>
    </row>
    <row r="218" spans="1:11">
      <c r="A218" s="54">
        <f t="shared" si="46"/>
        <v>195</v>
      </c>
      <c r="B218" s="55">
        <f t="shared" si="41"/>
        <v>416747.08267628978</v>
      </c>
      <c r="C218" s="55">
        <f t="shared" si="42"/>
        <v>7840.2964813690778</v>
      </c>
      <c r="D218" s="55">
        <f t="shared" si="43"/>
        <v>3007.493935700084</v>
      </c>
      <c r="E218" s="55">
        <f t="shared" si="44"/>
        <v>10847.790417069162</v>
      </c>
      <c r="F218" s="56"/>
      <c r="G218" s="55">
        <f t="shared" si="45"/>
        <v>10847.790417069162</v>
      </c>
      <c r="H218" s="55">
        <f t="shared" si="45"/>
        <v>8.5000000000000006E-2</v>
      </c>
      <c r="I218" s="57">
        <f t="shared" si="40"/>
        <v>520.83333333333337</v>
      </c>
      <c r="J218" s="57">
        <f t="shared" si="40"/>
        <v>520.83333333333337</v>
      </c>
      <c r="K218" s="58">
        <f t="shared" si="47"/>
        <v>11889.45708373583</v>
      </c>
    </row>
    <row r="219" spans="1:11">
      <c r="A219" s="54">
        <f t="shared" si="46"/>
        <v>196</v>
      </c>
      <c r="B219" s="55">
        <f t="shared" si="41"/>
        <v>408851.25076151098</v>
      </c>
      <c r="C219" s="55">
        <f t="shared" si="42"/>
        <v>7895.8319147787752</v>
      </c>
      <c r="D219" s="55">
        <f t="shared" si="43"/>
        <v>2951.9585022903861</v>
      </c>
      <c r="E219" s="55">
        <f t="shared" si="44"/>
        <v>10847.790417069162</v>
      </c>
      <c r="F219" s="56"/>
      <c r="G219" s="55">
        <f t="shared" si="45"/>
        <v>10847.790417069162</v>
      </c>
      <c r="H219" s="55">
        <f t="shared" si="45"/>
        <v>8.5000000000000006E-2</v>
      </c>
      <c r="I219" s="57">
        <f t="shared" si="40"/>
        <v>520.83333333333337</v>
      </c>
      <c r="J219" s="57">
        <f t="shared" si="40"/>
        <v>520.83333333333337</v>
      </c>
      <c r="K219" s="58">
        <f t="shared" si="47"/>
        <v>11889.45708373583</v>
      </c>
    </row>
    <row r="220" spans="1:11">
      <c r="A220" s="54">
        <f t="shared" si="46"/>
        <v>197</v>
      </c>
      <c r="B220" s="55">
        <f t="shared" si="41"/>
        <v>400899.49003733584</v>
      </c>
      <c r="C220" s="55">
        <f t="shared" si="42"/>
        <v>7951.7607241751248</v>
      </c>
      <c r="D220" s="55">
        <f t="shared" si="43"/>
        <v>2896.0296928940365</v>
      </c>
      <c r="E220" s="55">
        <f t="shared" si="44"/>
        <v>10847.790417069162</v>
      </c>
      <c r="F220" s="56"/>
      <c r="G220" s="55">
        <f t="shared" si="45"/>
        <v>10847.790417069162</v>
      </c>
      <c r="H220" s="55">
        <f t="shared" si="45"/>
        <v>8.5000000000000006E-2</v>
      </c>
      <c r="I220" s="57">
        <f t="shared" si="40"/>
        <v>520.83333333333337</v>
      </c>
      <c r="J220" s="57">
        <f t="shared" si="40"/>
        <v>520.83333333333337</v>
      </c>
      <c r="K220" s="58">
        <f t="shared" si="47"/>
        <v>11889.45708373583</v>
      </c>
    </row>
    <row r="221" spans="1:11">
      <c r="A221" s="54">
        <f t="shared" si="46"/>
        <v>198</v>
      </c>
      <c r="B221" s="55">
        <f t="shared" si="41"/>
        <v>392891.40434136445</v>
      </c>
      <c r="C221" s="55">
        <f t="shared" si="42"/>
        <v>8008.0856959713656</v>
      </c>
      <c r="D221" s="55">
        <f t="shared" si="43"/>
        <v>2839.7047210977958</v>
      </c>
      <c r="E221" s="55">
        <f t="shared" si="44"/>
        <v>10847.790417069162</v>
      </c>
      <c r="F221" s="56"/>
      <c r="G221" s="55">
        <f t="shared" si="45"/>
        <v>10847.790417069162</v>
      </c>
      <c r="H221" s="55">
        <f t="shared" si="45"/>
        <v>8.5000000000000006E-2</v>
      </c>
      <c r="I221" s="57">
        <f t="shared" si="40"/>
        <v>520.83333333333337</v>
      </c>
      <c r="J221" s="57">
        <f t="shared" si="40"/>
        <v>520.83333333333337</v>
      </c>
      <c r="K221" s="58">
        <f t="shared" si="47"/>
        <v>11889.45708373583</v>
      </c>
    </row>
    <row r="222" spans="1:11">
      <c r="A222" s="54">
        <f t="shared" si="46"/>
        <v>199</v>
      </c>
      <c r="B222" s="55">
        <f t="shared" si="41"/>
        <v>384826.59470504662</v>
      </c>
      <c r="C222" s="55">
        <f t="shared" si="42"/>
        <v>8064.8096363178302</v>
      </c>
      <c r="D222" s="55">
        <f t="shared" si="43"/>
        <v>2782.9807807513316</v>
      </c>
      <c r="E222" s="55">
        <f t="shared" si="44"/>
        <v>10847.790417069162</v>
      </c>
      <c r="F222" s="56"/>
      <c r="G222" s="55">
        <f t="shared" si="45"/>
        <v>10847.790417069162</v>
      </c>
      <c r="H222" s="55">
        <f t="shared" si="45"/>
        <v>8.5000000000000006E-2</v>
      </c>
      <c r="I222" s="57">
        <f t="shared" si="40"/>
        <v>520.83333333333337</v>
      </c>
      <c r="J222" s="57">
        <f t="shared" si="40"/>
        <v>520.83333333333337</v>
      </c>
      <c r="K222" s="58">
        <f t="shared" si="47"/>
        <v>11889.45708373583</v>
      </c>
    </row>
    <row r="223" spans="1:11">
      <c r="A223" s="54">
        <f t="shared" si="46"/>
        <v>200</v>
      </c>
      <c r="B223" s="55">
        <f t="shared" si="41"/>
        <v>376704.65933380486</v>
      </c>
      <c r="C223" s="55">
        <f t="shared" si="42"/>
        <v>8121.9353712417487</v>
      </c>
      <c r="D223" s="55">
        <f t="shared" si="43"/>
        <v>2725.8550458274135</v>
      </c>
      <c r="E223" s="55">
        <f t="shared" si="44"/>
        <v>10847.790417069162</v>
      </c>
      <c r="F223" s="56"/>
      <c r="G223" s="55">
        <f t="shared" si="45"/>
        <v>10847.790417069162</v>
      </c>
      <c r="H223" s="55">
        <f t="shared" si="45"/>
        <v>8.5000000000000006E-2</v>
      </c>
      <c r="I223" s="57">
        <f t="shared" si="40"/>
        <v>520.83333333333337</v>
      </c>
      <c r="J223" s="57">
        <f t="shared" si="40"/>
        <v>520.83333333333337</v>
      </c>
      <c r="K223" s="58">
        <f t="shared" si="47"/>
        <v>11889.45708373583</v>
      </c>
    </row>
    <row r="224" spans="1:11">
      <c r="A224" s="54">
        <f t="shared" si="46"/>
        <v>201</v>
      </c>
      <c r="B224" s="55">
        <f t="shared" si="41"/>
        <v>368525.19358701684</v>
      </c>
      <c r="C224" s="55">
        <f t="shared" si="42"/>
        <v>8179.4657467880443</v>
      </c>
      <c r="D224" s="55">
        <f t="shared" si="43"/>
        <v>2668.324670281118</v>
      </c>
      <c r="E224" s="55">
        <f t="shared" si="44"/>
        <v>10847.790417069162</v>
      </c>
      <c r="F224" s="56"/>
      <c r="G224" s="55">
        <f t="shared" si="45"/>
        <v>10847.790417069162</v>
      </c>
      <c r="H224" s="55">
        <f t="shared" si="45"/>
        <v>8.5000000000000006E-2</v>
      </c>
      <c r="I224" s="57">
        <f t="shared" ref="I224:J243" si="48">($B$8*0.005)/12</f>
        <v>520.83333333333337</v>
      </c>
      <c r="J224" s="57">
        <f t="shared" si="48"/>
        <v>520.83333333333337</v>
      </c>
      <c r="K224" s="58">
        <f t="shared" si="47"/>
        <v>11889.45708373583</v>
      </c>
    </row>
    <row r="225" spans="1:11">
      <c r="A225" s="54">
        <f t="shared" si="46"/>
        <v>202</v>
      </c>
      <c r="B225" s="55">
        <f t="shared" si="41"/>
        <v>360287.78995785571</v>
      </c>
      <c r="C225" s="55">
        <f t="shared" si="42"/>
        <v>8237.4036291611264</v>
      </c>
      <c r="D225" s="55">
        <f t="shared" si="43"/>
        <v>2610.3867879080362</v>
      </c>
      <c r="E225" s="55">
        <f t="shared" si="44"/>
        <v>10847.790417069162</v>
      </c>
      <c r="F225" s="56"/>
      <c r="G225" s="55">
        <f t="shared" si="45"/>
        <v>10847.790417069162</v>
      </c>
      <c r="H225" s="55">
        <f t="shared" si="45"/>
        <v>8.5000000000000006E-2</v>
      </c>
      <c r="I225" s="57">
        <f t="shared" si="48"/>
        <v>520.83333333333337</v>
      </c>
      <c r="J225" s="57">
        <f t="shared" si="48"/>
        <v>520.83333333333337</v>
      </c>
      <c r="K225" s="58">
        <f t="shared" si="47"/>
        <v>11889.45708373583</v>
      </c>
    </row>
    <row r="226" spans="1:11">
      <c r="A226" s="54">
        <f t="shared" si="46"/>
        <v>203</v>
      </c>
      <c r="B226" s="55">
        <f t="shared" si="41"/>
        <v>351992.03805298801</v>
      </c>
      <c r="C226" s="55">
        <f t="shared" si="42"/>
        <v>8295.7519048676841</v>
      </c>
      <c r="D226" s="55">
        <f t="shared" si="43"/>
        <v>2552.0385122014782</v>
      </c>
      <c r="E226" s="55">
        <f t="shared" si="44"/>
        <v>10847.790417069162</v>
      </c>
      <c r="F226" s="56"/>
      <c r="G226" s="55">
        <f t="shared" si="45"/>
        <v>10847.790417069162</v>
      </c>
      <c r="H226" s="55">
        <f t="shared" si="45"/>
        <v>8.5000000000000006E-2</v>
      </c>
      <c r="I226" s="57">
        <f t="shared" si="48"/>
        <v>520.83333333333337</v>
      </c>
      <c r="J226" s="57">
        <f t="shared" si="48"/>
        <v>520.83333333333337</v>
      </c>
      <c r="K226" s="58">
        <f t="shared" si="47"/>
        <v>11889.45708373583</v>
      </c>
    </row>
    <row r="227" spans="1:11">
      <c r="A227" s="54">
        <f t="shared" si="46"/>
        <v>204</v>
      </c>
      <c r="B227" s="55">
        <f t="shared" si="41"/>
        <v>343637.5245721275</v>
      </c>
      <c r="C227" s="55">
        <f t="shared" si="42"/>
        <v>8354.5134808604962</v>
      </c>
      <c r="D227" s="55">
        <f t="shared" si="43"/>
        <v>2493.2769362086651</v>
      </c>
      <c r="E227" s="55">
        <f t="shared" si="44"/>
        <v>10847.790417069162</v>
      </c>
      <c r="F227" s="56"/>
      <c r="G227" s="55">
        <f t="shared" si="45"/>
        <v>10847.790417069162</v>
      </c>
      <c r="H227" s="55">
        <f t="shared" si="45"/>
        <v>8.5000000000000006E-2</v>
      </c>
      <c r="I227" s="57">
        <f t="shared" si="48"/>
        <v>520.83333333333337</v>
      </c>
      <c r="J227" s="57">
        <f t="shared" si="48"/>
        <v>520.83333333333337</v>
      </c>
      <c r="K227" s="58">
        <f t="shared" si="47"/>
        <v>11889.45708373583</v>
      </c>
    </row>
    <row r="228" spans="1:11">
      <c r="A228" s="54">
        <f t="shared" si="46"/>
        <v>205</v>
      </c>
      <c r="B228" s="55">
        <f t="shared" si="41"/>
        <v>335223.83328744426</v>
      </c>
      <c r="C228" s="55">
        <f t="shared" si="42"/>
        <v>8413.6912846832583</v>
      </c>
      <c r="D228" s="55">
        <f t="shared" si="43"/>
        <v>2434.0991323859034</v>
      </c>
      <c r="E228" s="55">
        <f t="shared" si="44"/>
        <v>10847.790417069162</v>
      </c>
      <c r="F228" s="56"/>
      <c r="G228" s="55">
        <f t="shared" si="45"/>
        <v>10847.790417069162</v>
      </c>
      <c r="H228" s="55">
        <f t="shared" si="45"/>
        <v>8.5000000000000006E-2</v>
      </c>
      <c r="I228" s="57">
        <f t="shared" si="48"/>
        <v>520.83333333333337</v>
      </c>
      <c r="J228" s="57">
        <f t="shared" si="48"/>
        <v>520.83333333333337</v>
      </c>
      <c r="K228" s="58">
        <f t="shared" si="47"/>
        <v>11889.45708373583</v>
      </c>
    </row>
    <row r="229" spans="1:11">
      <c r="A229" s="54">
        <f t="shared" si="46"/>
        <v>206</v>
      </c>
      <c r="B229" s="55">
        <f t="shared" si="41"/>
        <v>326750.54502282781</v>
      </c>
      <c r="C229" s="55">
        <f t="shared" si="42"/>
        <v>8473.2882646164308</v>
      </c>
      <c r="D229" s="55">
        <f t="shared" si="43"/>
        <v>2374.5021524527306</v>
      </c>
      <c r="E229" s="55">
        <f t="shared" si="44"/>
        <v>10847.790417069162</v>
      </c>
      <c r="F229" s="56"/>
      <c r="G229" s="55">
        <f t="shared" si="45"/>
        <v>10847.790417069162</v>
      </c>
      <c r="H229" s="55">
        <f t="shared" si="45"/>
        <v>8.5000000000000006E-2</v>
      </c>
      <c r="I229" s="57">
        <f t="shared" si="48"/>
        <v>520.83333333333337</v>
      </c>
      <c r="J229" s="57">
        <f t="shared" si="48"/>
        <v>520.83333333333337</v>
      </c>
      <c r="K229" s="58">
        <f t="shared" si="47"/>
        <v>11889.45708373583</v>
      </c>
    </row>
    <row r="230" spans="1:11">
      <c r="A230" s="54">
        <f t="shared" si="46"/>
        <v>207</v>
      </c>
      <c r="B230" s="55">
        <f t="shared" si="41"/>
        <v>318217.23763300368</v>
      </c>
      <c r="C230" s="55">
        <f t="shared" si="42"/>
        <v>8533.307389824131</v>
      </c>
      <c r="D230" s="55">
        <f t="shared" si="43"/>
        <v>2314.4830272450304</v>
      </c>
      <c r="E230" s="55">
        <f t="shared" si="44"/>
        <v>10847.790417069162</v>
      </c>
      <c r="F230" s="56"/>
      <c r="G230" s="55">
        <f t="shared" si="45"/>
        <v>10847.790417069162</v>
      </c>
      <c r="H230" s="55">
        <f t="shared" si="45"/>
        <v>8.5000000000000006E-2</v>
      </c>
      <c r="I230" s="57">
        <f t="shared" si="48"/>
        <v>520.83333333333337</v>
      </c>
      <c r="J230" s="57">
        <f t="shared" si="48"/>
        <v>520.83333333333337</v>
      </c>
      <c r="K230" s="58">
        <f t="shared" si="47"/>
        <v>11889.45708373583</v>
      </c>
    </row>
    <row r="231" spans="1:11">
      <c r="A231" s="54">
        <f t="shared" si="46"/>
        <v>208</v>
      </c>
      <c r="B231" s="55">
        <f t="shared" si="41"/>
        <v>309623.48598250165</v>
      </c>
      <c r="C231" s="55">
        <f t="shared" si="42"/>
        <v>8593.7516505020521</v>
      </c>
      <c r="D231" s="55">
        <f t="shared" si="43"/>
        <v>2254.0387665671096</v>
      </c>
      <c r="E231" s="55">
        <f t="shared" si="44"/>
        <v>10847.790417069162</v>
      </c>
      <c r="F231" s="56"/>
      <c r="G231" s="55">
        <f t="shared" si="45"/>
        <v>10847.790417069162</v>
      </c>
      <c r="H231" s="55">
        <f t="shared" si="45"/>
        <v>8.5000000000000006E-2</v>
      </c>
      <c r="I231" s="57">
        <f t="shared" si="48"/>
        <v>520.83333333333337</v>
      </c>
      <c r="J231" s="57">
        <f t="shared" si="48"/>
        <v>520.83333333333337</v>
      </c>
      <c r="K231" s="58">
        <f t="shared" si="47"/>
        <v>11889.45708373583</v>
      </c>
    </row>
    <row r="232" spans="1:11">
      <c r="A232" s="54">
        <f t="shared" si="46"/>
        <v>209</v>
      </c>
      <c r="B232" s="55">
        <f t="shared" si="41"/>
        <v>300968.86192447518</v>
      </c>
      <c r="C232" s="55">
        <f t="shared" si="42"/>
        <v>8654.6240580264421</v>
      </c>
      <c r="D232" s="55">
        <f t="shared" si="43"/>
        <v>2193.1663590427202</v>
      </c>
      <c r="E232" s="55">
        <f t="shared" si="44"/>
        <v>10847.790417069162</v>
      </c>
      <c r="F232" s="56"/>
      <c r="G232" s="55">
        <f t="shared" ref="G232:H247" si="49">G231</f>
        <v>10847.790417069162</v>
      </c>
      <c r="H232" s="55">
        <f t="shared" si="49"/>
        <v>8.5000000000000006E-2</v>
      </c>
      <c r="I232" s="57">
        <f t="shared" si="48"/>
        <v>520.83333333333337</v>
      </c>
      <c r="J232" s="57">
        <f t="shared" si="48"/>
        <v>520.83333333333337</v>
      </c>
      <c r="K232" s="58">
        <f t="shared" si="47"/>
        <v>11889.45708373583</v>
      </c>
    </row>
    <row r="233" spans="1:11">
      <c r="A233" s="54">
        <f t="shared" si="46"/>
        <v>210</v>
      </c>
      <c r="B233" s="55">
        <f t="shared" si="41"/>
        <v>292252.93427937105</v>
      </c>
      <c r="C233" s="55">
        <f t="shared" si="42"/>
        <v>8715.9276451041296</v>
      </c>
      <c r="D233" s="55">
        <f t="shared" si="43"/>
        <v>2131.8627719650326</v>
      </c>
      <c r="E233" s="55">
        <f t="shared" si="44"/>
        <v>10847.790417069162</v>
      </c>
      <c r="F233" s="56"/>
      <c r="G233" s="55">
        <f t="shared" si="49"/>
        <v>10847.790417069162</v>
      </c>
      <c r="H233" s="55">
        <f t="shared" si="49"/>
        <v>8.5000000000000006E-2</v>
      </c>
      <c r="I233" s="57">
        <f t="shared" si="48"/>
        <v>520.83333333333337</v>
      </c>
      <c r="J233" s="57">
        <f t="shared" si="48"/>
        <v>520.83333333333337</v>
      </c>
      <c r="K233" s="58">
        <f t="shared" si="47"/>
        <v>11889.45708373583</v>
      </c>
    </row>
    <row r="234" spans="1:11">
      <c r="A234" s="54">
        <f t="shared" si="46"/>
        <v>211</v>
      </c>
      <c r="B234" s="55">
        <f t="shared" si="41"/>
        <v>283475.26881344744</v>
      </c>
      <c r="C234" s="55">
        <f t="shared" si="42"/>
        <v>8777.6654659236174</v>
      </c>
      <c r="D234" s="55">
        <f t="shared" si="43"/>
        <v>2070.1249511455449</v>
      </c>
      <c r="E234" s="55">
        <f t="shared" si="44"/>
        <v>10847.790417069162</v>
      </c>
      <c r="F234" s="56"/>
      <c r="G234" s="55">
        <f t="shared" si="49"/>
        <v>10847.790417069162</v>
      </c>
      <c r="H234" s="55">
        <f t="shared" si="49"/>
        <v>8.5000000000000006E-2</v>
      </c>
      <c r="I234" s="57">
        <f t="shared" si="48"/>
        <v>520.83333333333337</v>
      </c>
      <c r="J234" s="57">
        <f t="shared" si="48"/>
        <v>520.83333333333337</v>
      </c>
      <c r="K234" s="58">
        <f t="shared" si="47"/>
        <v>11889.45708373583</v>
      </c>
    </row>
    <row r="235" spans="1:11">
      <c r="A235" s="54">
        <f t="shared" si="46"/>
        <v>212</v>
      </c>
      <c r="B235" s="55">
        <f t="shared" si="41"/>
        <v>274635.4282171402</v>
      </c>
      <c r="C235" s="55">
        <f t="shared" si="42"/>
        <v>8839.8405963072419</v>
      </c>
      <c r="D235" s="55">
        <f t="shared" si="43"/>
        <v>2007.9498207619197</v>
      </c>
      <c r="E235" s="55">
        <f t="shared" si="44"/>
        <v>10847.790417069162</v>
      </c>
      <c r="F235" s="56"/>
      <c r="G235" s="55">
        <f t="shared" si="49"/>
        <v>10847.790417069162</v>
      </c>
      <c r="H235" s="55">
        <f t="shared" si="49"/>
        <v>8.5000000000000006E-2</v>
      </c>
      <c r="I235" s="57">
        <f t="shared" si="48"/>
        <v>520.83333333333337</v>
      </c>
      <c r="J235" s="57">
        <f t="shared" si="48"/>
        <v>520.83333333333337</v>
      </c>
      <c r="K235" s="58">
        <f t="shared" si="47"/>
        <v>11889.45708373583</v>
      </c>
    </row>
    <row r="236" spans="1:11">
      <c r="A236" s="54">
        <f t="shared" si="46"/>
        <v>213</v>
      </c>
      <c r="B236" s="55">
        <f t="shared" si="41"/>
        <v>265732.97208327579</v>
      </c>
      <c r="C236" s="55">
        <f t="shared" si="42"/>
        <v>8902.456133864418</v>
      </c>
      <c r="D236" s="55">
        <f t="shared" si="43"/>
        <v>1945.3342832047431</v>
      </c>
      <c r="E236" s="55">
        <f t="shared" si="44"/>
        <v>10847.790417069162</v>
      </c>
      <c r="F236" s="56"/>
      <c r="G236" s="55">
        <f t="shared" si="49"/>
        <v>10847.790417069162</v>
      </c>
      <c r="H236" s="55">
        <f t="shared" si="49"/>
        <v>8.5000000000000006E-2</v>
      </c>
      <c r="I236" s="57">
        <f t="shared" si="48"/>
        <v>520.83333333333337</v>
      </c>
      <c r="J236" s="57">
        <f t="shared" si="48"/>
        <v>520.83333333333337</v>
      </c>
      <c r="K236" s="58">
        <f t="shared" si="47"/>
        <v>11889.45708373583</v>
      </c>
    </row>
    <row r="237" spans="1:11">
      <c r="A237" s="54">
        <f t="shared" si="46"/>
        <v>214</v>
      </c>
      <c r="B237" s="55">
        <f t="shared" si="41"/>
        <v>256767.45688512982</v>
      </c>
      <c r="C237" s="55">
        <f t="shared" si="42"/>
        <v>8965.5151981459585</v>
      </c>
      <c r="D237" s="55">
        <f t="shared" si="43"/>
        <v>1882.2752189232035</v>
      </c>
      <c r="E237" s="55">
        <f t="shared" si="44"/>
        <v>10847.790417069162</v>
      </c>
      <c r="F237" s="56"/>
      <c r="G237" s="55">
        <f t="shared" si="49"/>
        <v>10847.790417069162</v>
      </c>
      <c r="H237" s="55">
        <f t="shared" si="49"/>
        <v>8.5000000000000006E-2</v>
      </c>
      <c r="I237" s="57">
        <f t="shared" si="48"/>
        <v>520.83333333333337</v>
      </c>
      <c r="J237" s="57">
        <f t="shared" si="48"/>
        <v>520.83333333333337</v>
      </c>
      <c r="K237" s="58">
        <f t="shared" si="47"/>
        <v>11889.45708373583</v>
      </c>
    </row>
    <row r="238" spans="1:11">
      <c r="A238" s="54">
        <f t="shared" si="46"/>
        <v>215</v>
      </c>
      <c r="B238" s="55">
        <f t="shared" si="41"/>
        <v>247738.43595433034</v>
      </c>
      <c r="C238" s="55">
        <f t="shared" si="42"/>
        <v>9029.0209307994919</v>
      </c>
      <c r="D238" s="55">
        <f t="shared" si="43"/>
        <v>1818.7694862696699</v>
      </c>
      <c r="E238" s="55">
        <f t="shared" si="44"/>
        <v>10847.790417069162</v>
      </c>
      <c r="F238" s="56"/>
      <c r="G238" s="55">
        <f t="shared" si="49"/>
        <v>10847.790417069162</v>
      </c>
      <c r="H238" s="55">
        <f t="shared" si="49"/>
        <v>8.5000000000000006E-2</v>
      </c>
      <c r="I238" s="57">
        <f t="shared" si="48"/>
        <v>520.83333333333337</v>
      </c>
      <c r="J238" s="57">
        <f t="shared" si="48"/>
        <v>520.83333333333337</v>
      </c>
      <c r="K238" s="58">
        <f t="shared" si="47"/>
        <v>11889.45708373583</v>
      </c>
    </row>
    <row r="239" spans="1:11">
      <c r="A239" s="54">
        <f t="shared" si="46"/>
        <v>216</v>
      </c>
      <c r="B239" s="55">
        <f t="shared" si="41"/>
        <v>238645.45945860437</v>
      </c>
      <c r="C239" s="55">
        <f t="shared" si="42"/>
        <v>9092.9764957259886</v>
      </c>
      <c r="D239" s="55">
        <f t="shared" si="43"/>
        <v>1754.8139213431734</v>
      </c>
      <c r="E239" s="55">
        <f t="shared" si="44"/>
        <v>10847.790417069162</v>
      </c>
      <c r="F239" s="56"/>
      <c r="G239" s="55">
        <f t="shared" si="49"/>
        <v>10847.790417069162</v>
      </c>
      <c r="H239" s="55">
        <f t="shared" si="49"/>
        <v>8.5000000000000006E-2</v>
      </c>
      <c r="I239" s="57">
        <f t="shared" si="48"/>
        <v>520.83333333333337</v>
      </c>
      <c r="J239" s="57">
        <f t="shared" si="48"/>
        <v>520.83333333333337</v>
      </c>
      <c r="K239" s="58">
        <f t="shared" si="47"/>
        <v>11889.45708373583</v>
      </c>
    </row>
    <row r="240" spans="1:11">
      <c r="A240" s="54">
        <f t="shared" si="46"/>
        <v>217</v>
      </c>
      <c r="B240" s="55">
        <f t="shared" si="41"/>
        <v>229488.074379367</v>
      </c>
      <c r="C240" s="55">
        <f t="shared" si="42"/>
        <v>9157.3850792373814</v>
      </c>
      <c r="D240" s="55">
        <f t="shared" si="43"/>
        <v>1690.405337831781</v>
      </c>
      <c r="E240" s="55">
        <f t="shared" si="44"/>
        <v>10847.790417069162</v>
      </c>
      <c r="F240" s="56"/>
      <c r="G240" s="55">
        <f t="shared" si="49"/>
        <v>10847.790417069162</v>
      </c>
      <c r="H240" s="55">
        <f t="shared" si="49"/>
        <v>8.5000000000000006E-2</v>
      </c>
      <c r="I240" s="57">
        <f t="shared" si="48"/>
        <v>520.83333333333337</v>
      </c>
      <c r="J240" s="57">
        <f t="shared" si="48"/>
        <v>520.83333333333337</v>
      </c>
      <c r="K240" s="58">
        <f t="shared" si="47"/>
        <v>11889.45708373583</v>
      </c>
    </row>
    <row r="241" spans="1:11">
      <c r="A241" s="54">
        <f t="shared" si="46"/>
        <v>218</v>
      </c>
      <c r="B241" s="55">
        <f t="shared" si="41"/>
        <v>220265.82448915168</v>
      </c>
      <c r="C241" s="55">
        <f t="shared" si="42"/>
        <v>9222.2498902153129</v>
      </c>
      <c r="D241" s="55">
        <f t="shared" si="43"/>
        <v>1625.5405268538498</v>
      </c>
      <c r="E241" s="55">
        <f t="shared" si="44"/>
        <v>10847.790417069162</v>
      </c>
      <c r="F241" s="56"/>
      <c r="G241" s="55">
        <f t="shared" si="49"/>
        <v>10847.790417069162</v>
      </c>
      <c r="H241" s="55">
        <f t="shared" si="49"/>
        <v>8.5000000000000006E-2</v>
      </c>
      <c r="I241" s="57">
        <f t="shared" si="48"/>
        <v>520.83333333333337</v>
      </c>
      <c r="J241" s="57">
        <f t="shared" si="48"/>
        <v>520.83333333333337</v>
      </c>
      <c r="K241" s="58">
        <f t="shared" si="47"/>
        <v>11889.45708373583</v>
      </c>
    </row>
    <row r="242" spans="1:11">
      <c r="A242" s="54">
        <f t="shared" si="46"/>
        <v>219</v>
      </c>
      <c r="B242" s="55">
        <f t="shared" si="41"/>
        <v>210978.25032888068</v>
      </c>
      <c r="C242" s="55">
        <f t="shared" si="42"/>
        <v>9287.5741602710041</v>
      </c>
      <c r="D242" s="55">
        <f t="shared" si="43"/>
        <v>1560.2162567981577</v>
      </c>
      <c r="E242" s="55">
        <f t="shared" si="44"/>
        <v>10847.790417069162</v>
      </c>
      <c r="F242" s="56"/>
      <c r="G242" s="55">
        <f t="shared" si="49"/>
        <v>10847.790417069162</v>
      </c>
      <c r="H242" s="55">
        <f t="shared" si="49"/>
        <v>8.5000000000000006E-2</v>
      </c>
      <c r="I242" s="57">
        <f t="shared" si="48"/>
        <v>520.83333333333337</v>
      </c>
      <c r="J242" s="57">
        <f t="shared" si="48"/>
        <v>520.83333333333337</v>
      </c>
      <c r="K242" s="58">
        <f t="shared" si="47"/>
        <v>11889.45708373583</v>
      </c>
    </row>
    <row r="243" spans="1:11">
      <c r="A243" s="54">
        <f t="shared" si="46"/>
        <v>220</v>
      </c>
      <c r="B243" s="55">
        <f t="shared" si="41"/>
        <v>201624.88918497443</v>
      </c>
      <c r="C243" s="55">
        <f t="shared" si="42"/>
        <v>9353.361143906257</v>
      </c>
      <c r="D243" s="55">
        <f t="shared" si="43"/>
        <v>1494.4292731629048</v>
      </c>
      <c r="E243" s="55">
        <f t="shared" si="44"/>
        <v>10847.790417069162</v>
      </c>
      <c r="F243" s="56"/>
      <c r="G243" s="55">
        <f t="shared" si="49"/>
        <v>10847.790417069162</v>
      </c>
      <c r="H243" s="55">
        <f t="shared" si="49"/>
        <v>8.5000000000000006E-2</v>
      </c>
      <c r="I243" s="57">
        <f t="shared" si="48"/>
        <v>520.83333333333337</v>
      </c>
      <c r="J243" s="57">
        <f t="shared" si="48"/>
        <v>520.83333333333337</v>
      </c>
      <c r="K243" s="58">
        <f t="shared" si="47"/>
        <v>11889.45708373583</v>
      </c>
    </row>
    <row r="244" spans="1:11">
      <c r="A244" s="54">
        <f t="shared" si="46"/>
        <v>221</v>
      </c>
      <c r="B244" s="55">
        <f t="shared" si="41"/>
        <v>192205.27506629884</v>
      </c>
      <c r="C244" s="55">
        <f t="shared" si="42"/>
        <v>9419.6141186755922</v>
      </c>
      <c r="D244" s="55">
        <f t="shared" si="43"/>
        <v>1428.1762983935689</v>
      </c>
      <c r="E244" s="55">
        <f t="shared" si="44"/>
        <v>10847.790417069162</v>
      </c>
      <c r="F244" s="56"/>
      <c r="G244" s="55">
        <f t="shared" si="49"/>
        <v>10847.790417069162</v>
      </c>
      <c r="H244" s="55">
        <f t="shared" si="49"/>
        <v>8.5000000000000006E-2</v>
      </c>
      <c r="I244" s="57">
        <f t="shared" ref="I244:J263" si="50">($B$8*0.005)/12</f>
        <v>520.83333333333337</v>
      </c>
      <c r="J244" s="57">
        <f t="shared" si="50"/>
        <v>520.83333333333337</v>
      </c>
      <c r="K244" s="58">
        <f t="shared" si="47"/>
        <v>11889.45708373583</v>
      </c>
    </row>
    <row r="245" spans="1:11">
      <c r="A245" s="54">
        <f t="shared" si="46"/>
        <v>222</v>
      </c>
      <c r="B245" s="55">
        <f t="shared" si="41"/>
        <v>182718.9386809493</v>
      </c>
      <c r="C245" s="55">
        <f t="shared" si="42"/>
        <v>9486.3363853495448</v>
      </c>
      <c r="D245" s="55">
        <f t="shared" si="43"/>
        <v>1361.4540317196168</v>
      </c>
      <c r="E245" s="55">
        <f t="shared" si="44"/>
        <v>10847.790417069162</v>
      </c>
      <c r="F245" s="56"/>
      <c r="G245" s="55">
        <f t="shared" si="49"/>
        <v>10847.790417069162</v>
      </c>
      <c r="H245" s="55">
        <f t="shared" si="49"/>
        <v>8.5000000000000006E-2</v>
      </c>
      <c r="I245" s="57">
        <f t="shared" si="50"/>
        <v>520.83333333333337</v>
      </c>
      <c r="J245" s="57">
        <f t="shared" si="50"/>
        <v>520.83333333333337</v>
      </c>
      <c r="K245" s="58">
        <f t="shared" si="47"/>
        <v>11889.45708373583</v>
      </c>
    </row>
    <row r="246" spans="1:11">
      <c r="A246" s="54">
        <f t="shared" si="46"/>
        <v>223</v>
      </c>
      <c r="B246" s="55">
        <f t="shared" si="41"/>
        <v>173165.40741287021</v>
      </c>
      <c r="C246" s="55">
        <f t="shared" si="42"/>
        <v>9553.5312680791048</v>
      </c>
      <c r="D246" s="55">
        <f t="shared" si="43"/>
        <v>1294.2591489900576</v>
      </c>
      <c r="E246" s="55">
        <f t="shared" si="44"/>
        <v>10847.790417069162</v>
      </c>
      <c r="F246" s="56"/>
      <c r="G246" s="55">
        <f t="shared" si="49"/>
        <v>10847.790417069162</v>
      </c>
      <c r="H246" s="55">
        <f t="shared" si="49"/>
        <v>8.5000000000000006E-2</v>
      </c>
      <c r="I246" s="57">
        <f t="shared" si="50"/>
        <v>520.83333333333337</v>
      </c>
      <c r="J246" s="57">
        <f t="shared" si="50"/>
        <v>520.83333333333337</v>
      </c>
      <c r="K246" s="58">
        <f t="shared" si="47"/>
        <v>11889.45708373583</v>
      </c>
    </row>
    <row r="247" spans="1:11">
      <c r="A247" s="54">
        <f t="shared" si="46"/>
        <v>224</v>
      </c>
      <c r="B247" s="55">
        <f t="shared" si="41"/>
        <v>163544.20529830887</v>
      </c>
      <c r="C247" s="55">
        <f t="shared" si="42"/>
        <v>9621.2021145613307</v>
      </c>
      <c r="D247" s="55">
        <f t="shared" si="43"/>
        <v>1226.5883025078308</v>
      </c>
      <c r="E247" s="55">
        <f t="shared" si="44"/>
        <v>10847.790417069162</v>
      </c>
      <c r="F247" s="56"/>
      <c r="G247" s="55">
        <f t="shared" si="49"/>
        <v>10847.790417069162</v>
      </c>
      <c r="H247" s="55">
        <f t="shared" si="49"/>
        <v>8.5000000000000006E-2</v>
      </c>
      <c r="I247" s="57">
        <f t="shared" si="50"/>
        <v>520.83333333333337</v>
      </c>
      <c r="J247" s="57">
        <f t="shared" si="50"/>
        <v>520.83333333333337</v>
      </c>
      <c r="K247" s="58">
        <f t="shared" si="47"/>
        <v>11889.45708373583</v>
      </c>
    </row>
    <row r="248" spans="1:11">
      <c r="A248" s="54">
        <f t="shared" si="46"/>
        <v>225</v>
      </c>
      <c r="B248" s="55">
        <f t="shared" si="41"/>
        <v>153854.85300210273</v>
      </c>
      <c r="C248" s="55">
        <f t="shared" si="42"/>
        <v>9689.3522962061397</v>
      </c>
      <c r="D248" s="55">
        <f t="shared" si="43"/>
        <v>1158.4381208630211</v>
      </c>
      <c r="E248" s="55">
        <f t="shared" si="44"/>
        <v>10847.790417069162</v>
      </c>
      <c r="F248" s="56"/>
      <c r="G248" s="55">
        <f t="shared" ref="G248:H263" si="51">G247</f>
        <v>10847.790417069162</v>
      </c>
      <c r="H248" s="55">
        <f t="shared" si="51"/>
        <v>8.5000000000000006E-2</v>
      </c>
      <c r="I248" s="57">
        <f t="shared" si="50"/>
        <v>520.83333333333337</v>
      </c>
      <c r="J248" s="57">
        <f t="shared" si="50"/>
        <v>520.83333333333337</v>
      </c>
      <c r="K248" s="58">
        <f t="shared" si="47"/>
        <v>11889.45708373583</v>
      </c>
    </row>
    <row r="249" spans="1:11">
      <c r="A249" s="54">
        <f t="shared" si="46"/>
        <v>226</v>
      </c>
      <c r="B249" s="55">
        <f t="shared" si="41"/>
        <v>144096.86779379845</v>
      </c>
      <c r="C249" s="55">
        <f t="shared" si="42"/>
        <v>9757.9852083042679</v>
      </c>
      <c r="D249" s="55">
        <f t="shared" si="43"/>
        <v>1089.8052087648944</v>
      </c>
      <c r="E249" s="55">
        <f t="shared" si="44"/>
        <v>10847.790417069162</v>
      </c>
      <c r="F249" s="56"/>
      <c r="G249" s="55">
        <f t="shared" si="51"/>
        <v>10847.790417069162</v>
      </c>
      <c r="H249" s="55">
        <f t="shared" si="51"/>
        <v>8.5000000000000006E-2</v>
      </c>
      <c r="I249" s="57">
        <f t="shared" si="50"/>
        <v>520.83333333333337</v>
      </c>
      <c r="J249" s="57">
        <f t="shared" si="50"/>
        <v>520.83333333333337</v>
      </c>
      <c r="K249" s="58">
        <f t="shared" si="47"/>
        <v>11889.45708373583</v>
      </c>
    </row>
    <row r="250" spans="1:11">
      <c r="A250" s="54">
        <f t="shared" si="46"/>
        <v>227</v>
      </c>
      <c r="B250" s="55">
        <f t="shared" si="41"/>
        <v>134269.76352360201</v>
      </c>
      <c r="C250" s="55">
        <f t="shared" si="42"/>
        <v>9827.1042701964234</v>
      </c>
      <c r="D250" s="55">
        <f t="shared" si="43"/>
        <v>1020.686146872739</v>
      </c>
      <c r="E250" s="55">
        <f t="shared" si="44"/>
        <v>10847.790417069162</v>
      </c>
      <c r="F250" s="56"/>
      <c r="G250" s="55">
        <f t="shared" si="51"/>
        <v>10847.790417069162</v>
      </c>
      <c r="H250" s="55">
        <f t="shared" si="51"/>
        <v>8.5000000000000006E-2</v>
      </c>
      <c r="I250" s="57">
        <f t="shared" si="50"/>
        <v>520.83333333333337</v>
      </c>
      <c r="J250" s="57">
        <f t="shared" si="50"/>
        <v>520.83333333333337</v>
      </c>
      <c r="K250" s="58">
        <f t="shared" si="47"/>
        <v>11889.45708373583</v>
      </c>
    </row>
    <row r="251" spans="1:11">
      <c r="A251" s="54">
        <f t="shared" si="46"/>
        <v>228</v>
      </c>
      <c r="B251" s="55">
        <f t="shared" si="41"/>
        <v>124373.05059815837</v>
      </c>
      <c r="C251" s="55">
        <f t="shared" si="42"/>
        <v>9896.7129254436477</v>
      </c>
      <c r="D251" s="55">
        <f t="shared" si="43"/>
        <v>951.07749162551443</v>
      </c>
      <c r="E251" s="55">
        <f t="shared" si="44"/>
        <v>10847.790417069162</v>
      </c>
      <c r="F251" s="56"/>
      <c r="G251" s="55">
        <f t="shared" si="51"/>
        <v>10847.790417069162</v>
      </c>
      <c r="H251" s="55">
        <f t="shared" si="51"/>
        <v>8.5000000000000006E-2</v>
      </c>
      <c r="I251" s="57">
        <f t="shared" si="50"/>
        <v>520.83333333333337</v>
      </c>
      <c r="J251" s="57">
        <f t="shared" si="50"/>
        <v>520.83333333333337</v>
      </c>
      <c r="K251" s="58">
        <f t="shared" si="47"/>
        <v>11889.45708373583</v>
      </c>
    </row>
    <row r="252" spans="1:11">
      <c r="A252" s="54">
        <f t="shared" si="46"/>
        <v>229</v>
      </c>
      <c r="B252" s="55">
        <f t="shared" si="41"/>
        <v>114406.23595615949</v>
      </c>
      <c r="C252" s="55">
        <f t="shared" si="42"/>
        <v>9966.8146419988734</v>
      </c>
      <c r="D252" s="55">
        <f t="shared" si="43"/>
        <v>880.97577507028848</v>
      </c>
      <c r="E252" s="55">
        <f t="shared" si="44"/>
        <v>10847.790417069162</v>
      </c>
      <c r="F252" s="56"/>
      <c r="G252" s="55">
        <f t="shared" si="51"/>
        <v>10847.790417069162</v>
      </c>
      <c r="H252" s="55">
        <f t="shared" si="51"/>
        <v>8.5000000000000006E-2</v>
      </c>
      <c r="I252" s="57">
        <f t="shared" si="50"/>
        <v>520.83333333333337</v>
      </c>
      <c r="J252" s="57">
        <f t="shared" si="50"/>
        <v>520.83333333333337</v>
      </c>
      <c r="K252" s="58">
        <f t="shared" si="47"/>
        <v>11889.45708373583</v>
      </c>
    </row>
    <row r="253" spans="1:11">
      <c r="A253" s="54">
        <f t="shared" si="46"/>
        <v>230</v>
      </c>
      <c r="B253" s="55">
        <f t="shared" si="41"/>
        <v>104368.82304377979</v>
      </c>
      <c r="C253" s="55">
        <f t="shared" si="42"/>
        <v>10037.412912379699</v>
      </c>
      <c r="D253" s="55">
        <f t="shared" si="43"/>
        <v>810.37750468946308</v>
      </c>
      <c r="E253" s="55">
        <f t="shared" si="44"/>
        <v>10847.790417069162</v>
      </c>
      <c r="F253" s="56"/>
      <c r="G253" s="55">
        <f t="shared" si="51"/>
        <v>10847.790417069162</v>
      </c>
      <c r="H253" s="55">
        <f t="shared" si="51"/>
        <v>8.5000000000000006E-2</v>
      </c>
      <c r="I253" s="57">
        <f t="shared" si="50"/>
        <v>520.83333333333337</v>
      </c>
      <c r="J253" s="57">
        <f t="shared" si="50"/>
        <v>520.83333333333337</v>
      </c>
      <c r="K253" s="58">
        <f t="shared" si="47"/>
        <v>11889.45708373583</v>
      </c>
    </row>
    <row r="254" spans="1:11">
      <c r="A254" s="54">
        <f t="shared" si="46"/>
        <v>231</v>
      </c>
      <c r="B254" s="55">
        <f t="shared" si="41"/>
        <v>94260.311789937405</v>
      </c>
      <c r="C254" s="55">
        <f t="shared" si="42"/>
        <v>10108.511253842389</v>
      </c>
      <c r="D254" s="55">
        <f t="shared" si="43"/>
        <v>739.27916322677356</v>
      </c>
      <c r="E254" s="55">
        <f t="shared" si="44"/>
        <v>10847.790417069162</v>
      </c>
      <c r="F254" s="56"/>
      <c r="G254" s="55">
        <f t="shared" si="51"/>
        <v>10847.790417069162</v>
      </c>
      <c r="H254" s="55">
        <f t="shared" si="51"/>
        <v>8.5000000000000006E-2</v>
      </c>
      <c r="I254" s="57">
        <f t="shared" si="50"/>
        <v>520.83333333333337</v>
      </c>
      <c r="J254" s="57">
        <f t="shared" si="50"/>
        <v>520.83333333333337</v>
      </c>
      <c r="K254" s="58">
        <f t="shared" si="47"/>
        <v>11889.45708373583</v>
      </c>
    </row>
    <row r="255" spans="1:11">
      <c r="A255" s="54">
        <f t="shared" si="46"/>
        <v>232</v>
      </c>
      <c r="B255" s="55">
        <f t="shared" si="41"/>
        <v>84080.198581380304</v>
      </c>
      <c r="C255" s="55">
        <f t="shared" si="42"/>
        <v>10180.113208557104</v>
      </c>
      <c r="D255" s="55">
        <f t="shared" si="43"/>
        <v>667.67720851205661</v>
      </c>
      <c r="E255" s="55">
        <f t="shared" si="44"/>
        <v>10847.790417069162</v>
      </c>
      <c r="F255" s="56"/>
      <c r="G255" s="55">
        <f t="shared" si="51"/>
        <v>10847.790417069162</v>
      </c>
      <c r="H255" s="55">
        <f t="shared" si="51"/>
        <v>8.5000000000000006E-2</v>
      </c>
      <c r="I255" s="57">
        <f t="shared" si="50"/>
        <v>520.83333333333337</v>
      </c>
      <c r="J255" s="57">
        <f t="shared" si="50"/>
        <v>520.83333333333337</v>
      </c>
      <c r="K255" s="58">
        <f t="shared" si="47"/>
        <v>11889.45708373583</v>
      </c>
    </row>
    <row r="256" spans="1:11">
      <c r="A256" s="54">
        <f t="shared" si="46"/>
        <v>233</v>
      </c>
      <c r="B256" s="55">
        <f t="shared" si="41"/>
        <v>73827.976237595925</v>
      </c>
      <c r="C256" s="55">
        <f t="shared" si="42"/>
        <v>10252.222343784384</v>
      </c>
      <c r="D256" s="55">
        <f t="shared" si="43"/>
        <v>595.56807328477714</v>
      </c>
      <c r="E256" s="55">
        <f t="shared" si="44"/>
        <v>10847.790417069162</v>
      </c>
      <c r="F256" s="56"/>
      <c r="G256" s="55">
        <f t="shared" si="51"/>
        <v>10847.790417069162</v>
      </c>
      <c r="H256" s="55">
        <f t="shared" si="51"/>
        <v>8.5000000000000006E-2</v>
      </c>
      <c r="I256" s="57">
        <f t="shared" si="50"/>
        <v>520.83333333333337</v>
      </c>
      <c r="J256" s="57">
        <f t="shared" si="50"/>
        <v>520.83333333333337</v>
      </c>
      <c r="K256" s="58">
        <f t="shared" si="47"/>
        <v>11889.45708373583</v>
      </c>
    </row>
    <row r="257" spans="1:11">
      <c r="A257" s="54">
        <f t="shared" si="46"/>
        <v>234</v>
      </c>
      <c r="B257" s="55">
        <f t="shared" si="41"/>
        <v>63503.133985543071</v>
      </c>
      <c r="C257" s="55">
        <f t="shared" si="42"/>
        <v>10324.842252052857</v>
      </c>
      <c r="D257" s="55">
        <f t="shared" si="43"/>
        <v>522.94816501630453</v>
      </c>
      <c r="E257" s="55">
        <f t="shared" si="44"/>
        <v>10847.790417069162</v>
      </c>
      <c r="F257" s="56"/>
      <c r="G257" s="55">
        <f t="shared" si="51"/>
        <v>10847.790417069162</v>
      </c>
      <c r="H257" s="55">
        <f t="shared" si="51"/>
        <v>8.5000000000000006E-2</v>
      </c>
      <c r="I257" s="57">
        <f t="shared" si="50"/>
        <v>520.83333333333337</v>
      </c>
      <c r="J257" s="57">
        <f t="shared" si="50"/>
        <v>520.83333333333337</v>
      </c>
      <c r="K257" s="58">
        <f t="shared" si="47"/>
        <v>11889.45708373583</v>
      </c>
    </row>
    <row r="258" spans="1:11">
      <c r="A258" s="54">
        <f t="shared" si="46"/>
        <v>235</v>
      </c>
      <c r="B258" s="55">
        <f t="shared" si="41"/>
        <v>53105.157434204841</v>
      </c>
      <c r="C258" s="55">
        <f t="shared" si="42"/>
        <v>10397.976551338232</v>
      </c>
      <c r="D258" s="55">
        <f t="shared" si="43"/>
        <v>449.8138657309301</v>
      </c>
      <c r="E258" s="55">
        <f t="shared" si="44"/>
        <v>10847.790417069162</v>
      </c>
      <c r="F258" s="56"/>
      <c r="G258" s="55">
        <f t="shared" si="51"/>
        <v>10847.790417069162</v>
      </c>
      <c r="H258" s="55">
        <f t="shared" si="51"/>
        <v>8.5000000000000006E-2</v>
      </c>
      <c r="I258" s="57">
        <f t="shared" si="50"/>
        <v>520.83333333333337</v>
      </c>
      <c r="J258" s="57">
        <f t="shared" si="50"/>
        <v>520.83333333333337</v>
      </c>
      <c r="K258" s="58">
        <f t="shared" si="47"/>
        <v>11889.45708373583</v>
      </c>
    </row>
    <row r="259" spans="1:11">
      <c r="A259" s="54">
        <f t="shared" si="46"/>
        <v>236</v>
      </c>
      <c r="B259" s="55">
        <f t="shared" si="41"/>
        <v>42633.528548961294</v>
      </c>
      <c r="C259" s="55">
        <f t="shared" si="42"/>
        <v>10471.628885243545</v>
      </c>
      <c r="D259" s="55">
        <f t="shared" si="43"/>
        <v>376.16153182561766</v>
      </c>
      <c r="E259" s="55">
        <f t="shared" si="44"/>
        <v>10847.790417069162</v>
      </c>
      <c r="F259" s="56"/>
      <c r="G259" s="55">
        <f t="shared" si="51"/>
        <v>10847.790417069162</v>
      </c>
      <c r="H259" s="55">
        <f t="shared" si="51"/>
        <v>8.5000000000000006E-2</v>
      </c>
      <c r="I259" s="57">
        <f t="shared" si="50"/>
        <v>520.83333333333337</v>
      </c>
      <c r="J259" s="57">
        <f t="shared" si="50"/>
        <v>520.83333333333337</v>
      </c>
      <c r="K259" s="58">
        <f t="shared" si="47"/>
        <v>11889.45708373583</v>
      </c>
    </row>
    <row r="260" spans="1:11">
      <c r="A260" s="54">
        <f t="shared" si="46"/>
        <v>237</v>
      </c>
      <c r="B260" s="55">
        <f t="shared" si="41"/>
        <v>32087.725625780608</v>
      </c>
      <c r="C260" s="55">
        <f t="shared" si="42"/>
        <v>10545.802923180687</v>
      </c>
      <c r="D260" s="55">
        <f t="shared" si="43"/>
        <v>301.98749388847585</v>
      </c>
      <c r="E260" s="55">
        <f t="shared" si="44"/>
        <v>10847.790417069162</v>
      </c>
      <c r="F260" s="56"/>
      <c r="G260" s="55">
        <f t="shared" si="51"/>
        <v>10847.790417069162</v>
      </c>
      <c r="H260" s="55">
        <f t="shared" si="51"/>
        <v>8.5000000000000006E-2</v>
      </c>
      <c r="I260" s="57">
        <f t="shared" si="50"/>
        <v>520.83333333333337</v>
      </c>
      <c r="J260" s="57">
        <f t="shared" si="50"/>
        <v>520.83333333333337</v>
      </c>
      <c r="K260" s="58">
        <f t="shared" si="47"/>
        <v>11889.45708373583</v>
      </c>
    </row>
    <row r="261" spans="1:11">
      <c r="A261" s="54">
        <f t="shared" si="46"/>
        <v>238</v>
      </c>
      <c r="B261" s="55">
        <f t="shared" si="41"/>
        <v>21467.223265227392</v>
      </c>
      <c r="C261" s="55">
        <f t="shared" si="42"/>
        <v>10620.502360553215</v>
      </c>
      <c r="D261" s="55">
        <f t="shared" si="43"/>
        <v>227.28805651594598</v>
      </c>
      <c r="E261" s="55">
        <f t="shared" si="44"/>
        <v>10847.790417069162</v>
      </c>
      <c r="F261" s="56"/>
      <c r="G261" s="55">
        <f t="shared" si="51"/>
        <v>10847.790417069162</v>
      </c>
      <c r="H261" s="55">
        <f t="shared" si="51"/>
        <v>8.5000000000000006E-2</v>
      </c>
      <c r="I261" s="57">
        <f t="shared" si="50"/>
        <v>520.83333333333337</v>
      </c>
      <c r="J261" s="57">
        <f t="shared" si="50"/>
        <v>520.83333333333337</v>
      </c>
      <c r="K261" s="58">
        <f t="shared" si="47"/>
        <v>11889.45708373583</v>
      </c>
    </row>
    <row r="262" spans="1:11">
      <c r="A262" s="54">
        <f t="shared" si="46"/>
        <v>239</v>
      </c>
      <c r="B262" s="55">
        <f t="shared" si="41"/>
        <v>10771.492346286925</v>
      </c>
      <c r="C262" s="55">
        <f t="shared" si="42"/>
        <v>10695.730918940468</v>
      </c>
      <c r="D262" s="55">
        <f t="shared" si="43"/>
        <v>152.05949812869403</v>
      </c>
      <c r="E262" s="55">
        <f t="shared" si="44"/>
        <v>10847.790417069162</v>
      </c>
      <c r="F262" s="56"/>
      <c r="G262" s="55">
        <f t="shared" si="51"/>
        <v>10847.790417069162</v>
      </c>
      <c r="H262" s="55">
        <f t="shared" si="51"/>
        <v>8.5000000000000006E-2</v>
      </c>
      <c r="I262" s="57">
        <f t="shared" si="50"/>
        <v>520.83333333333337</v>
      </c>
      <c r="J262" s="57">
        <f t="shared" si="50"/>
        <v>520.83333333333337</v>
      </c>
      <c r="K262" s="58">
        <f t="shared" si="47"/>
        <v>11889.45708373583</v>
      </c>
    </row>
    <row r="263" spans="1:11">
      <c r="A263" s="54">
        <f t="shared" si="46"/>
        <v>240</v>
      </c>
      <c r="B263" s="55">
        <f t="shared" si="41"/>
        <v>3.9617589209228754E-9</v>
      </c>
      <c r="C263" s="55">
        <f t="shared" si="42"/>
        <v>10771.492346282963</v>
      </c>
      <c r="D263" s="55">
        <f t="shared" si="43"/>
        <v>76.298070786199062</v>
      </c>
      <c r="E263" s="55">
        <f t="shared" si="44"/>
        <v>10847.790417069162</v>
      </c>
      <c r="F263" s="56"/>
      <c r="G263" s="55">
        <f t="shared" si="51"/>
        <v>10847.790417069162</v>
      </c>
      <c r="H263" s="55">
        <f t="shared" si="51"/>
        <v>8.5000000000000006E-2</v>
      </c>
      <c r="I263" s="57">
        <f t="shared" si="50"/>
        <v>520.83333333333337</v>
      </c>
      <c r="J263" s="57">
        <f t="shared" si="50"/>
        <v>520.83333333333337</v>
      </c>
      <c r="K263" s="58">
        <f t="shared" si="47"/>
        <v>11889.45708373583</v>
      </c>
    </row>
    <row r="264" spans="1:11">
      <c r="A264" s="54">
        <f t="shared" si="46"/>
        <v>241</v>
      </c>
      <c r="B264" s="55">
        <f t="shared" si="41"/>
        <v>-10847.790417065173</v>
      </c>
      <c r="C264" s="55">
        <f t="shared" si="42"/>
        <v>10847.790417069134</v>
      </c>
      <c r="D264" s="55">
        <f t="shared" si="43"/>
        <v>2.8062459023203704E-11</v>
      </c>
      <c r="E264" s="55">
        <f t="shared" si="44"/>
        <v>10847.790417069162</v>
      </c>
      <c r="F264" s="56"/>
      <c r="G264" s="55">
        <f t="shared" ref="G264" si="52">G263</f>
        <v>10847.790417069162</v>
      </c>
      <c r="H264" s="55">
        <f t="shared" ref="H264" si="53">H263</f>
        <v>8.5000000000000006E-2</v>
      </c>
      <c r="I264" s="57">
        <f t="shared" ref="I264:J283" si="54">($B$8*0.005)/12</f>
        <v>520.83333333333337</v>
      </c>
      <c r="J264" s="57">
        <f t="shared" si="54"/>
        <v>520.83333333333337</v>
      </c>
      <c r="K264" s="58">
        <f t="shared" si="47"/>
        <v>11889.45708373583</v>
      </c>
    </row>
    <row r="265" spans="1:11">
      <c r="A265" s="54">
        <f t="shared" si="46"/>
        <v>242</v>
      </c>
      <c r="B265" s="55">
        <f t="shared" si="41"/>
        <v>-21772.419349588548</v>
      </c>
      <c r="C265" s="55">
        <f t="shared" si="42"/>
        <v>10924.628932523374</v>
      </c>
      <c r="D265" s="55">
        <f t="shared" si="43"/>
        <v>-76.838515454211645</v>
      </c>
      <c r="E265" s="55">
        <f t="shared" si="44"/>
        <v>10847.790417069162</v>
      </c>
      <c r="F265" s="56"/>
      <c r="G265" s="55">
        <f t="shared" ref="G265" si="55">G264</f>
        <v>10847.790417069162</v>
      </c>
      <c r="H265" s="55">
        <f t="shared" ref="H265" si="56">H264</f>
        <v>8.5000000000000006E-2</v>
      </c>
      <c r="I265" s="57">
        <f t="shared" si="54"/>
        <v>520.83333333333337</v>
      </c>
      <c r="J265" s="57">
        <f t="shared" si="54"/>
        <v>520.83333333333337</v>
      </c>
      <c r="K265" s="58">
        <f t="shared" si="47"/>
        <v>11889.45708373583</v>
      </c>
    </row>
    <row r="266" spans="1:11">
      <c r="A266" s="54">
        <f t="shared" si="46"/>
        <v>243</v>
      </c>
      <c r="B266" s="55">
        <f t="shared" si="41"/>
        <v>-32774.431070383958</v>
      </c>
      <c r="C266" s="55">
        <f t="shared" si="42"/>
        <v>11002.011720795414</v>
      </c>
      <c r="D266" s="55">
        <f t="shared" si="43"/>
        <v>-154.22130372625222</v>
      </c>
      <c r="E266" s="55">
        <f t="shared" si="44"/>
        <v>10847.790417069162</v>
      </c>
      <c r="F266" s="56"/>
      <c r="G266" s="55">
        <f t="shared" ref="G266" si="57">G265</f>
        <v>10847.790417069162</v>
      </c>
      <c r="H266" s="55">
        <f t="shared" ref="H266" si="58">H265</f>
        <v>8.5000000000000006E-2</v>
      </c>
      <c r="I266" s="57">
        <f t="shared" si="54"/>
        <v>520.83333333333337</v>
      </c>
      <c r="J266" s="57">
        <f t="shared" si="54"/>
        <v>520.83333333333337</v>
      </c>
      <c r="K266" s="58">
        <f t="shared" si="47"/>
        <v>11889.45708373583</v>
      </c>
    </row>
    <row r="267" spans="1:11">
      <c r="A267" s="54">
        <f t="shared" si="46"/>
        <v>244</v>
      </c>
      <c r="B267" s="55">
        <f t="shared" si="41"/>
        <v>-43854.373707535007</v>
      </c>
      <c r="C267" s="55">
        <f t="shared" si="42"/>
        <v>11079.942637151049</v>
      </c>
      <c r="D267" s="55">
        <f t="shared" si="43"/>
        <v>-232.15222008188638</v>
      </c>
      <c r="E267" s="55">
        <f t="shared" si="44"/>
        <v>10847.790417069162</v>
      </c>
      <c r="F267" s="56"/>
      <c r="G267" s="55">
        <f t="shared" ref="G267" si="59">G266</f>
        <v>10847.790417069162</v>
      </c>
      <c r="H267" s="55">
        <f t="shared" ref="H267" si="60">H266</f>
        <v>8.5000000000000006E-2</v>
      </c>
      <c r="I267" s="57">
        <f t="shared" si="54"/>
        <v>520.83333333333337</v>
      </c>
      <c r="J267" s="57">
        <f t="shared" si="54"/>
        <v>520.83333333333337</v>
      </c>
      <c r="K267" s="58">
        <f t="shared" si="47"/>
        <v>11889.45708373583</v>
      </c>
    </row>
    <row r="268" spans="1:11">
      <c r="A268" s="54">
        <f t="shared" si="46"/>
        <v>245</v>
      </c>
      <c r="B268" s="55">
        <f t="shared" si="41"/>
        <v>-55012.799271699208</v>
      </c>
      <c r="C268" s="55">
        <f t="shared" si="42"/>
        <v>11158.425564164201</v>
      </c>
      <c r="D268" s="55">
        <f t="shared" si="43"/>
        <v>-310.63514709503966</v>
      </c>
      <c r="E268" s="55">
        <f t="shared" si="44"/>
        <v>10847.790417069162</v>
      </c>
      <c r="F268" s="56"/>
      <c r="G268" s="55">
        <f t="shared" ref="G268" si="61">G267</f>
        <v>10847.790417069162</v>
      </c>
      <c r="H268" s="55">
        <f t="shared" ref="H268" si="62">H267</f>
        <v>8.5000000000000006E-2</v>
      </c>
      <c r="I268" s="57">
        <f t="shared" si="54"/>
        <v>520.83333333333337</v>
      </c>
      <c r="J268" s="57">
        <f t="shared" si="54"/>
        <v>520.83333333333337</v>
      </c>
      <c r="K268" s="58">
        <f t="shared" si="47"/>
        <v>11889.45708373583</v>
      </c>
    </row>
    <row r="269" spans="1:11">
      <c r="A269" s="54">
        <f t="shared" si="46"/>
        <v>246</v>
      </c>
      <c r="B269" s="55">
        <f t="shared" si="41"/>
        <v>-66250.263683609577</v>
      </c>
      <c r="C269" s="55">
        <f t="shared" si="42"/>
        <v>11237.464411910365</v>
      </c>
      <c r="D269" s="55">
        <f t="shared" si="43"/>
        <v>-389.67399484120278</v>
      </c>
      <c r="E269" s="55">
        <f t="shared" si="44"/>
        <v>10847.790417069162</v>
      </c>
      <c r="F269" s="56"/>
      <c r="G269" s="55">
        <f t="shared" ref="G269" si="63">G268</f>
        <v>10847.790417069162</v>
      </c>
      <c r="H269" s="55">
        <f t="shared" ref="H269" si="64">H268</f>
        <v>8.5000000000000006E-2</v>
      </c>
      <c r="I269" s="57">
        <f t="shared" si="54"/>
        <v>520.83333333333337</v>
      </c>
      <c r="J269" s="57">
        <f t="shared" si="54"/>
        <v>520.83333333333337</v>
      </c>
      <c r="K269" s="58">
        <f t="shared" si="47"/>
        <v>11889.45708373583</v>
      </c>
    </row>
    <row r="270" spans="1:11">
      <c r="A270" s="54">
        <f t="shared" si="46"/>
        <v>247</v>
      </c>
      <c r="B270" s="55">
        <f t="shared" si="41"/>
        <v>-77567.326801770978</v>
      </c>
      <c r="C270" s="55">
        <f t="shared" si="42"/>
        <v>11317.063118161397</v>
      </c>
      <c r="D270" s="55">
        <f t="shared" si="43"/>
        <v>-469.27270109223451</v>
      </c>
      <c r="E270" s="55">
        <f t="shared" si="44"/>
        <v>10847.790417069162</v>
      </c>
      <c r="F270" s="56"/>
      <c r="G270" s="55">
        <f t="shared" ref="G270" si="65">G269</f>
        <v>10847.790417069162</v>
      </c>
      <c r="H270" s="55">
        <f t="shared" ref="H270" si="66">H269</f>
        <v>8.5000000000000006E-2</v>
      </c>
      <c r="I270" s="57">
        <f t="shared" si="54"/>
        <v>520.83333333333337</v>
      </c>
      <c r="J270" s="57">
        <f t="shared" si="54"/>
        <v>520.83333333333337</v>
      </c>
      <c r="K270" s="58">
        <f t="shared" si="47"/>
        <v>11889.45708373583</v>
      </c>
    </row>
    <row r="271" spans="1:11">
      <c r="A271" s="54">
        <f t="shared" si="46"/>
        <v>248</v>
      </c>
      <c r="B271" s="55">
        <f t="shared" si="41"/>
        <v>-88964.552450352683</v>
      </c>
      <c r="C271" s="55">
        <f t="shared" si="42"/>
        <v>11397.225648581707</v>
      </c>
      <c r="D271" s="55">
        <f t="shared" si="43"/>
        <v>-549.43523151254442</v>
      </c>
      <c r="E271" s="55">
        <f t="shared" si="44"/>
        <v>10847.790417069162</v>
      </c>
      <c r="F271" s="56"/>
      <c r="G271" s="55">
        <f t="shared" ref="G271" si="67">G270</f>
        <v>10847.790417069162</v>
      </c>
      <c r="H271" s="55">
        <f t="shared" ref="H271" si="68">H270</f>
        <v>8.5000000000000006E-2</v>
      </c>
      <c r="I271" s="57">
        <f t="shared" si="54"/>
        <v>520.83333333333337</v>
      </c>
      <c r="J271" s="57">
        <f t="shared" si="54"/>
        <v>520.83333333333337</v>
      </c>
      <c r="K271" s="58">
        <f t="shared" si="47"/>
        <v>11889.45708373583</v>
      </c>
    </row>
    <row r="272" spans="1:11">
      <c r="A272" s="54">
        <f t="shared" si="46"/>
        <v>249</v>
      </c>
      <c r="B272" s="55">
        <f t="shared" si="41"/>
        <v>-100442.50844727851</v>
      </c>
      <c r="C272" s="55">
        <f t="shared" si="42"/>
        <v>11477.955996925826</v>
      </c>
      <c r="D272" s="55">
        <f t="shared" si="43"/>
        <v>-630.16557985666486</v>
      </c>
      <c r="E272" s="55">
        <f t="shared" si="44"/>
        <v>10847.790417069162</v>
      </c>
      <c r="F272" s="56"/>
      <c r="G272" s="55">
        <f t="shared" ref="G272" si="69">G271</f>
        <v>10847.790417069162</v>
      </c>
      <c r="H272" s="55">
        <f t="shared" ref="H272" si="70">H271</f>
        <v>8.5000000000000006E-2</v>
      </c>
      <c r="I272" s="57">
        <f t="shared" si="54"/>
        <v>520.83333333333337</v>
      </c>
      <c r="J272" s="57">
        <f t="shared" si="54"/>
        <v>520.83333333333337</v>
      </c>
      <c r="K272" s="58">
        <f t="shared" si="47"/>
        <v>11889.45708373583</v>
      </c>
    </row>
    <row r="273" spans="1:11">
      <c r="A273" s="54">
        <f t="shared" si="46"/>
        <v>250</v>
      </c>
      <c r="B273" s="55">
        <f t="shared" si="41"/>
        <v>-112001.76663251589</v>
      </c>
      <c r="C273" s="55">
        <f t="shared" si="42"/>
        <v>11559.258185237384</v>
      </c>
      <c r="D273" s="55">
        <f t="shared" si="43"/>
        <v>-711.46776816822285</v>
      </c>
      <c r="E273" s="55">
        <f t="shared" si="44"/>
        <v>10847.790417069162</v>
      </c>
      <c r="F273" s="56"/>
      <c r="G273" s="55">
        <f t="shared" ref="G273" si="71">G272</f>
        <v>10847.790417069162</v>
      </c>
      <c r="H273" s="55">
        <f t="shared" ref="H273" si="72">H272</f>
        <v>8.5000000000000006E-2</v>
      </c>
      <c r="I273" s="57">
        <f t="shared" si="54"/>
        <v>520.83333333333337</v>
      </c>
      <c r="J273" s="57">
        <f t="shared" si="54"/>
        <v>520.83333333333337</v>
      </c>
      <c r="K273" s="58">
        <f t="shared" si="47"/>
        <v>11889.45708373583</v>
      </c>
    </row>
    <row r="274" spans="1:11">
      <c r="A274" s="54">
        <f t="shared" si="46"/>
        <v>251</v>
      </c>
      <c r="B274" s="55">
        <f t="shared" si="41"/>
        <v>-123642.90289656537</v>
      </c>
      <c r="C274" s="55">
        <f t="shared" si="42"/>
        <v>11641.136264049483</v>
      </c>
      <c r="D274" s="55">
        <f t="shared" si="43"/>
        <v>-793.34584698032097</v>
      </c>
      <c r="E274" s="55">
        <f t="shared" si="44"/>
        <v>10847.790417069162</v>
      </c>
      <c r="F274" s="56"/>
      <c r="G274" s="55">
        <f t="shared" ref="G274" si="73">G273</f>
        <v>10847.790417069162</v>
      </c>
      <c r="H274" s="55">
        <f t="shared" ref="H274" si="74">H273</f>
        <v>8.5000000000000006E-2</v>
      </c>
      <c r="I274" s="57">
        <f t="shared" si="54"/>
        <v>520.83333333333337</v>
      </c>
      <c r="J274" s="57">
        <f t="shared" si="54"/>
        <v>520.83333333333337</v>
      </c>
      <c r="K274" s="58">
        <f t="shared" si="47"/>
        <v>11889.45708373583</v>
      </c>
    </row>
    <row r="275" spans="1:11">
      <c r="A275" s="54">
        <f t="shared" si="46"/>
        <v>252</v>
      </c>
      <c r="B275" s="55">
        <f t="shared" si="41"/>
        <v>-135366.49720915186</v>
      </c>
      <c r="C275" s="55">
        <f t="shared" si="42"/>
        <v>11723.5943125865</v>
      </c>
      <c r="D275" s="55">
        <f t="shared" si="43"/>
        <v>-875.80389551733799</v>
      </c>
      <c r="E275" s="55">
        <f t="shared" si="44"/>
        <v>10847.790417069162</v>
      </c>
      <c r="F275" s="56"/>
      <c r="G275" s="55">
        <f t="shared" ref="G275" si="75">G274</f>
        <v>10847.790417069162</v>
      </c>
      <c r="H275" s="55">
        <f t="shared" ref="H275" si="76">H274</f>
        <v>8.5000000000000006E-2</v>
      </c>
      <c r="I275" s="57">
        <f t="shared" si="54"/>
        <v>520.83333333333337</v>
      </c>
      <c r="J275" s="57">
        <f t="shared" si="54"/>
        <v>520.83333333333337</v>
      </c>
      <c r="K275" s="58">
        <f t="shared" si="47"/>
        <v>11889.45708373583</v>
      </c>
    </row>
    <row r="276" spans="1:11">
      <c r="A276" s="54">
        <f t="shared" si="46"/>
        <v>253</v>
      </c>
      <c r="B276" s="55">
        <f t="shared" si="41"/>
        <v>-147173.13364811917</v>
      </c>
      <c r="C276" s="55">
        <f t="shared" si="42"/>
        <v>11806.636438967322</v>
      </c>
      <c r="D276" s="55">
        <f t="shared" si="43"/>
        <v>-958.84602189815905</v>
      </c>
      <c r="E276" s="55">
        <f t="shared" si="44"/>
        <v>10847.790417069162</v>
      </c>
      <c r="F276" s="56"/>
      <c r="G276" s="55">
        <f t="shared" ref="G276" si="77">G275</f>
        <v>10847.790417069162</v>
      </c>
      <c r="H276" s="55">
        <f t="shared" ref="H276" si="78">H275</f>
        <v>8.5000000000000006E-2</v>
      </c>
      <c r="I276" s="57">
        <f t="shared" si="54"/>
        <v>520.83333333333337</v>
      </c>
      <c r="J276" s="57">
        <f t="shared" si="54"/>
        <v>520.83333333333337</v>
      </c>
      <c r="K276" s="58">
        <f t="shared" si="47"/>
        <v>11889.45708373583</v>
      </c>
    </row>
    <row r="277" spans="1:11">
      <c r="A277" s="54">
        <f t="shared" si="46"/>
        <v>254</v>
      </c>
      <c r="B277" s="55">
        <f t="shared" si="41"/>
        <v>-159063.40042852919</v>
      </c>
      <c r="C277" s="55">
        <f t="shared" si="42"/>
        <v>11890.266780410006</v>
      </c>
      <c r="D277" s="55">
        <f t="shared" si="43"/>
        <v>-1042.476363340844</v>
      </c>
      <c r="E277" s="55">
        <f t="shared" si="44"/>
        <v>10847.790417069162</v>
      </c>
      <c r="F277" s="56"/>
      <c r="G277" s="55">
        <f t="shared" ref="G277" si="79">G276</f>
        <v>10847.790417069162</v>
      </c>
      <c r="H277" s="55">
        <f t="shared" ref="H277" si="80">H276</f>
        <v>8.5000000000000006E-2</v>
      </c>
      <c r="I277" s="57">
        <f t="shared" si="54"/>
        <v>520.83333333333337</v>
      </c>
      <c r="J277" s="57">
        <f t="shared" si="54"/>
        <v>520.83333333333337</v>
      </c>
      <c r="K277" s="58">
        <f t="shared" si="47"/>
        <v>11889.45708373583</v>
      </c>
    </row>
    <row r="278" spans="1:11">
      <c r="A278" s="54">
        <f t="shared" si="46"/>
        <v>255</v>
      </c>
      <c r="B278" s="55">
        <f t="shared" si="41"/>
        <v>-171037.8899319671</v>
      </c>
      <c r="C278" s="55">
        <f t="shared" si="42"/>
        <v>11974.48950343791</v>
      </c>
      <c r="D278" s="55">
        <f t="shared" si="43"/>
        <v>-1126.6990863687486</v>
      </c>
      <c r="E278" s="55">
        <f t="shared" si="44"/>
        <v>10847.790417069162</v>
      </c>
      <c r="F278" s="56"/>
      <c r="G278" s="55">
        <f t="shared" ref="G278" si="81">G277</f>
        <v>10847.790417069162</v>
      </c>
      <c r="H278" s="55">
        <f t="shared" ref="H278" si="82">H277</f>
        <v>8.5000000000000006E-2</v>
      </c>
      <c r="I278" s="57">
        <f t="shared" si="54"/>
        <v>520.83333333333337</v>
      </c>
      <c r="J278" s="57">
        <f t="shared" si="54"/>
        <v>520.83333333333337</v>
      </c>
      <c r="K278" s="58">
        <f t="shared" si="47"/>
        <v>11889.45708373583</v>
      </c>
    </row>
    <row r="279" spans="1:11">
      <c r="A279" s="54">
        <f t="shared" si="46"/>
        <v>256</v>
      </c>
      <c r="B279" s="55">
        <f t="shared" si="41"/>
        <v>-183097.19873605436</v>
      </c>
      <c r="C279" s="55">
        <f t="shared" si="42"/>
        <v>12059.308804087263</v>
      </c>
      <c r="D279" s="55">
        <f t="shared" si="43"/>
        <v>-1211.5183870181004</v>
      </c>
      <c r="E279" s="55">
        <f t="shared" si="44"/>
        <v>10847.790417069162</v>
      </c>
      <c r="F279" s="56"/>
      <c r="G279" s="55">
        <f t="shared" ref="G279" si="83">G278</f>
        <v>10847.790417069162</v>
      </c>
      <c r="H279" s="55">
        <f t="shared" ref="H279" si="84">H278</f>
        <v>8.5000000000000006E-2</v>
      </c>
      <c r="I279" s="57">
        <f t="shared" si="54"/>
        <v>520.83333333333337</v>
      </c>
      <c r="J279" s="57">
        <f t="shared" si="54"/>
        <v>520.83333333333337</v>
      </c>
      <c r="K279" s="58">
        <f t="shared" si="47"/>
        <v>11889.45708373583</v>
      </c>
    </row>
    <row r="280" spans="1:11">
      <c r="A280" s="54">
        <f t="shared" si="46"/>
        <v>257</v>
      </c>
      <c r="B280" s="55">
        <f t="shared" ref="B280:B323" si="85">B279-C280</f>
        <v>-195241.92764417056</v>
      </c>
      <c r="C280" s="55">
        <f t="shared" ref="C280:C323" si="86">G279-D280</f>
        <v>12144.728908116214</v>
      </c>
      <c r="D280" s="55">
        <f t="shared" ref="D280:D323" si="87">(B279*H278)/12</f>
        <v>-1296.9384910470519</v>
      </c>
      <c r="E280" s="55">
        <f t="shared" ref="E280:E323" si="88">C280+D280</f>
        <v>10847.790417069162</v>
      </c>
      <c r="F280" s="56"/>
      <c r="G280" s="55">
        <f t="shared" ref="G280" si="89">G279</f>
        <v>10847.790417069162</v>
      </c>
      <c r="H280" s="55">
        <f t="shared" ref="H280" si="90">H279</f>
        <v>8.5000000000000006E-2</v>
      </c>
      <c r="I280" s="57">
        <f t="shared" si="54"/>
        <v>520.83333333333337</v>
      </c>
      <c r="J280" s="57">
        <f t="shared" si="54"/>
        <v>520.83333333333337</v>
      </c>
      <c r="K280" s="58">
        <f t="shared" si="47"/>
        <v>11889.45708373583</v>
      </c>
    </row>
    <row r="281" spans="1:11">
      <c r="A281" s="54">
        <f t="shared" ref="A281:A344" si="91">A280+1</f>
        <v>258</v>
      </c>
      <c r="B281" s="55">
        <f t="shared" si="85"/>
        <v>-207472.68171538593</v>
      </c>
      <c r="C281" s="55">
        <f t="shared" si="86"/>
        <v>12230.75407121537</v>
      </c>
      <c r="D281" s="55">
        <f t="shared" si="87"/>
        <v>-1382.963654146208</v>
      </c>
      <c r="E281" s="55">
        <f t="shared" si="88"/>
        <v>10847.790417069162</v>
      </c>
      <c r="F281" s="56"/>
      <c r="G281" s="55">
        <f t="shared" ref="G281" si="92">G280</f>
        <v>10847.790417069162</v>
      </c>
      <c r="H281" s="55">
        <f t="shared" ref="H281" si="93">H280</f>
        <v>8.5000000000000006E-2</v>
      </c>
      <c r="I281" s="57">
        <f t="shared" si="54"/>
        <v>520.83333333333337</v>
      </c>
      <c r="J281" s="57">
        <f t="shared" si="54"/>
        <v>520.83333333333337</v>
      </c>
      <c r="K281" s="58">
        <f t="shared" ref="K281:K323" si="94">+C281+D281+I281+J281</f>
        <v>11889.45708373583</v>
      </c>
    </row>
    <row r="282" spans="1:11">
      <c r="A282" s="54">
        <f t="shared" si="91"/>
        <v>259</v>
      </c>
      <c r="B282" s="55">
        <f t="shared" si="85"/>
        <v>-219790.07029460574</v>
      </c>
      <c r="C282" s="55">
        <f t="shared" si="86"/>
        <v>12317.388579219813</v>
      </c>
      <c r="D282" s="55">
        <f t="shared" si="87"/>
        <v>-1469.5981621506505</v>
      </c>
      <c r="E282" s="55">
        <f t="shared" si="88"/>
        <v>10847.790417069162</v>
      </c>
      <c r="F282" s="56"/>
      <c r="G282" s="55">
        <f t="shared" ref="G282" si="95">G281</f>
        <v>10847.790417069162</v>
      </c>
      <c r="H282" s="55">
        <f t="shared" ref="H282" si="96">H281</f>
        <v>8.5000000000000006E-2</v>
      </c>
      <c r="I282" s="57">
        <f t="shared" si="54"/>
        <v>520.83333333333337</v>
      </c>
      <c r="J282" s="57">
        <f t="shared" si="54"/>
        <v>520.83333333333337</v>
      </c>
      <c r="K282" s="58">
        <f t="shared" si="94"/>
        <v>11889.45708373583</v>
      </c>
    </row>
    <row r="283" spans="1:11">
      <c r="A283" s="54">
        <f t="shared" si="91"/>
        <v>260</v>
      </c>
      <c r="B283" s="55">
        <f t="shared" si="85"/>
        <v>-232194.70704292835</v>
      </c>
      <c r="C283" s="55">
        <f t="shared" si="86"/>
        <v>12404.636748322619</v>
      </c>
      <c r="D283" s="55">
        <f t="shared" si="87"/>
        <v>-1556.8463312534575</v>
      </c>
      <c r="E283" s="55">
        <f t="shared" si="88"/>
        <v>10847.790417069162</v>
      </c>
      <c r="F283" s="56"/>
      <c r="G283" s="55">
        <f t="shared" ref="G283" si="97">G282</f>
        <v>10847.790417069162</v>
      </c>
      <c r="H283" s="55">
        <f t="shared" ref="H283" si="98">H282</f>
        <v>8.5000000000000006E-2</v>
      </c>
      <c r="I283" s="57">
        <f t="shared" si="54"/>
        <v>520.83333333333337</v>
      </c>
      <c r="J283" s="57">
        <f t="shared" si="54"/>
        <v>520.83333333333337</v>
      </c>
      <c r="K283" s="58">
        <f t="shared" si="94"/>
        <v>11889.45708373583</v>
      </c>
    </row>
    <row r="284" spans="1:11">
      <c r="A284" s="54">
        <f t="shared" si="91"/>
        <v>261</v>
      </c>
      <c r="B284" s="55">
        <f t="shared" si="85"/>
        <v>-244687.20996821826</v>
      </c>
      <c r="C284" s="55">
        <f t="shared" si="86"/>
        <v>12492.502925289904</v>
      </c>
      <c r="D284" s="55">
        <f t="shared" si="87"/>
        <v>-1644.7125082207424</v>
      </c>
      <c r="E284" s="55">
        <f t="shared" si="88"/>
        <v>10847.790417069162</v>
      </c>
      <c r="F284" s="56"/>
      <c r="G284" s="55">
        <f t="shared" ref="G284" si="99">G283</f>
        <v>10847.790417069162</v>
      </c>
      <c r="H284" s="55">
        <f t="shared" ref="H284" si="100">H283</f>
        <v>8.5000000000000006E-2</v>
      </c>
      <c r="I284" s="57">
        <f t="shared" ref="I284:J303" si="101">($B$8*0.005)/12</f>
        <v>520.83333333333337</v>
      </c>
      <c r="J284" s="57">
        <f t="shared" si="101"/>
        <v>520.83333333333337</v>
      </c>
      <c r="K284" s="58">
        <f t="shared" si="94"/>
        <v>11889.45708373583</v>
      </c>
    </row>
    <row r="285" spans="1:11">
      <c r="A285" s="54">
        <f t="shared" si="91"/>
        <v>262</v>
      </c>
      <c r="B285" s="55">
        <f t="shared" si="85"/>
        <v>-257268.20145589564</v>
      </c>
      <c r="C285" s="55">
        <f t="shared" si="86"/>
        <v>12580.991487677375</v>
      </c>
      <c r="D285" s="55">
        <f t="shared" si="87"/>
        <v>-1733.2010706082128</v>
      </c>
      <c r="E285" s="55">
        <f t="shared" si="88"/>
        <v>10847.790417069162</v>
      </c>
      <c r="F285" s="56"/>
      <c r="G285" s="55">
        <f t="shared" ref="G285" si="102">G284</f>
        <v>10847.790417069162</v>
      </c>
      <c r="H285" s="55">
        <f t="shared" ref="H285" si="103">H284</f>
        <v>8.5000000000000006E-2</v>
      </c>
      <c r="I285" s="57">
        <f t="shared" si="101"/>
        <v>520.83333333333337</v>
      </c>
      <c r="J285" s="57">
        <f t="shared" si="101"/>
        <v>520.83333333333337</v>
      </c>
      <c r="K285" s="58">
        <f t="shared" si="94"/>
        <v>11889.45708373583</v>
      </c>
    </row>
    <row r="286" spans="1:11">
      <c r="A286" s="54">
        <f t="shared" si="91"/>
        <v>263</v>
      </c>
      <c r="B286" s="55">
        <f t="shared" si="85"/>
        <v>-269938.30829994404</v>
      </c>
      <c r="C286" s="55">
        <f t="shared" si="86"/>
        <v>12670.106844048423</v>
      </c>
      <c r="D286" s="55">
        <f t="shared" si="87"/>
        <v>-1822.3164269792608</v>
      </c>
      <c r="E286" s="55">
        <f t="shared" si="88"/>
        <v>10847.790417069162</v>
      </c>
      <c r="F286" s="56"/>
      <c r="G286" s="55">
        <f t="shared" ref="G286" si="104">G285</f>
        <v>10847.790417069162</v>
      </c>
      <c r="H286" s="55">
        <f t="shared" ref="H286" si="105">H285</f>
        <v>8.5000000000000006E-2</v>
      </c>
      <c r="I286" s="57">
        <f t="shared" si="101"/>
        <v>520.83333333333337</v>
      </c>
      <c r="J286" s="57">
        <f t="shared" si="101"/>
        <v>520.83333333333337</v>
      </c>
      <c r="K286" s="58">
        <f t="shared" si="94"/>
        <v>11889.45708373583</v>
      </c>
    </row>
    <row r="287" spans="1:11">
      <c r="A287" s="54">
        <f t="shared" si="91"/>
        <v>264</v>
      </c>
      <c r="B287" s="55">
        <f t="shared" si="85"/>
        <v>-282698.1617341378</v>
      </c>
      <c r="C287" s="55">
        <f t="shared" si="86"/>
        <v>12759.853434193765</v>
      </c>
      <c r="D287" s="55">
        <f t="shared" si="87"/>
        <v>-1912.0630171246037</v>
      </c>
      <c r="E287" s="55">
        <f t="shared" si="88"/>
        <v>10847.790417069162</v>
      </c>
      <c r="F287" s="56"/>
      <c r="G287" s="55">
        <f t="shared" ref="G287" si="106">G286</f>
        <v>10847.790417069162</v>
      </c>
      <c r="H287" s="55">
        <f t="shared" ref="H287" si="107">H286</f>
        <v>8.5000000000000006E-2</v>
      </c>
      <c r="I287" s="57">
        <f t="shared" si="101"/>
        <v>520.83333333333337</v>
      </c>
      <c r="J287" s="57">
        <f t="shared" si="101"/>
        <v>520.83333333333337</v>
      </c>
      <c r="K287" s="58">
        <f t="shared" si="94"/>
        <v>11889.45708373583</v>
      </c>
    </row>
    <row r="288" spans="1:11">
      <c r="A288" s="54">
        <f t="shared" si="91"/>
        <v>265</v>
      </c>
      <c r="B288" s="55">
        <f t="shared" si="85"/>
        <v>-295548.39746349043</v>
      </c>
      <c r="C288" s="55">
        <f t="shared" si="86"/>
        <v>12850.235729352638</v>
      </c>
      <c r="D288" s="55">
        <f t="shared" si="87"/>
        <v>-2002.4453122834764</v>
      </c>
      <c r="E288" s="55">
        <f t="shared" si="88"/>
        <v>10847.790417069162</v>
      </c>
      <c r="F288" s="56"/>
      <c r="G288" s="55">
        <f t="shared" ref="G288" si="108">G287</f>
        <v>10847.790417069162</v>
      </c>
      <c r="H288" s="55">
        <f t="shared" ref="H288" si="109">H287</f>
        <v>8.5000000000000006E-2</v>
      </c>
      <c r="I288" s="57">
        <f t="shared" si="101"/>
        <v>520.83333333333337</v>
      </c>
      <c r="J288" s="57">
        <f t="shared" si="101"/>
        <v>520.83333333333337</v>
      </c>
      <c r="K288" s="58">
        <f t="shared" si="94"/>
        <v>11889.45708373583</v>
      </c>
    </row>
    <row r="289" spans="1:11">
      <c r="A289" s="54">
        <f t="shared" si="91"/>
        <v>266</v>
      </c>
      <c r="B289" s="55">
        <f t="shared" si="85"/>
        <v>-308489.65569592599</v>
      </c>
      <c r="C289" s="55">
        <f t="shared" si="86"/>
        <v>12941.258232435554</v>
      </c>
      <c r="D289" s="55">
        <f t="shared" si="87"/>
        <v>-2093.4678153663908</v>
      </c>
      <c r="E289" s="55">
        <f t="shared" si="88"/>
        <v>10847.790417069162</v>
      </c>
      <c r="F289" s="56"/>
      <c r="G289" s="55">
        <f t="shared" ref="G289" si="110">G288</f>
        <v>10847.790417069162</v>
      </c>
      <c r="H289" s="55">
        <f t="shared" ref="H289" si="111">H288</f>
        <v>8.5000000000000006E-2</v>
      </c>
      <c r="I289" s="57">
        <f t="shared" si="101"/>
        <v>520.83333333333337</v>
      </c>
      <c r="J289" s="57">
        <f t="shared" si="101"/>
        <v>520.83333333333337</v>
      </c>
      <c r="K289" s="58">
        <f t="shared" si="94"/>
        <v>11889.45708373583</v>
      </c>
    </row>
    <row r="290" spans="1:11">
      <c r="A290" s="54">
        <f t="shared" si="91"/>
        <v>267</v>
      </c>
      <c r="B290" s="55">
        <f t="shared" si="85"/>
        <v>-321522.58117417461</v>
      </c>
      <c r="C290" s="55">
        <f t="shared" si="86"/>
        <v>13032.925478248639</v>
      </c>
      <c r="D290" s="55">
        <f t="shared" si="87"/>
        <v>-2185.135061179476</v>
      </c>
      <c r="E290" s="55">
        <f t="shared" si="88"/>
        <v>10847.790417069162</v>
      </c>
      <c r="F290" s="56"/>
      <c r="G290" s="55">
        <f t="shared" ref="G290" si="112">G289</f>
        <v>10847.790417069162</v>
      </c>
      <c r="H290" s="55">
        <f t="shared" ref="H290" si="113">H289</f>
        <v>8.5000000000000006E-2</v>
      </c>
      <c r="I290" s="57">
        <f t="shared" si="101"/>
        <v>520.83333333333337</v>
      </c>
      <c r="J290" s="57">
        <f t="shared" si="101"/>
        <v>520.83333333333337</v>
      </c>
      <c r="K290" s="58">
        <f t="shared" si="94"/>
        <v>11889.45708373583</v>
      </c>
    </row>
    <row r="291" spans="1:11">
      <c r="A291" s="54">
        <f t="shared" si="91"/>
        <v>268</v>
      </c>
      <c r="B291" s="55">
        <f t="shared" si="85"/>
        <v>-334647.82320789417</v>
      </c>
      <c r="C291" s="55">
        <f t="shared" si="86"/>
        <v>13125.242033719565</v>
      </c>
      <c r="D291" s="55">
        <f t="shared" si="87"/>
        <v>-2277.4516166504036</v>
      </c>
      <c r="E291" s="55">
        <f t="shared" si="88"/>
        <v>10847.790417069162</v>
      </c>
      <c r="F291" s="56"/>
      <c r="G291" s="55">
        <f t="shared" ref="G291" si="114">G290</f>
        <v>10847.790417069162</v>
      </c>
      <c r="H291" s="55">
        <f t="shared" ref="H291" si="115">H290</f>
        <v>8.5000000000000006E-2</v>
      </c>
      <c r="I291" s="57">
        <f t="shared" si="101"/>
        <v>520.83333333333337</v>
      </c>
      <c r="J291" s="57">
        <f t="shared" si="101"/>
        <v>520.83333333333337</v>
      </c>
      <c r="K291" s="58">
        <f t="shared" si="94"/>
        <v>11889.45708373583</v>
      </c>
    </row>
    <row r="292" spans="1:11">
      <c r="A292" s="54">
        <f t="shared" si="91"/>
        <v>269</v>
      </c>
      <c r="B292" s="55">
        <f t="shared" si="85"/>
        <v>-347866.03570601926</v>
      </c>
      <c r="C292" s="55">
        <f t="shared" si="86"/>
        <v>13218.212498125078</v>
      </c>
      <c r="D292" s="55">
        <f t="shared" si="87"/>
        <v>-2370.4220810559173</v>
      </c>
      <c r="E292" s="55">
        <f t="shared" si="88"/>
        <v>10847.790417069162</v>
      </c>
      <c r="F292" s="56"/>
      <c r="G292" s="55">
        <f t="shared" ref="G292" si="116">G291</f>
        <v>10847.790417069162</v>
      </c>
      <c r="H292" s="55">
        <f t="shared" ref="H292" si="117">H291</f>
        <v>8.5000000000000006E-2</v>
      </c>
      <c r="I292" s="57">
        <f t="shared" si="101"/>
        <v>520.83333333333337</v>
      </c>
      <c r="J292" s="57">
        <f t="shared" si="101"/>
        <v>520.83333333333337</v>
      </c>
      <c r="K292" s="58">
        <f t="shared" si="94"/>
        <v>11889.45708373583</v>
      </c>
    </row>
    <row r="293" spans="1:11">
      <c r="A293" s="54">
        <f t="shared" si="91"/>
        <v>270</v>
      </c>
      <c r="B293" s="55">
        <f t="shared" si="85"/>
        <v>-361177.87720933941</v>
      </c>
      <c r="C293" s="55">
        <f t="shared" si="86"/>
        <v>13311.841503320131</v>
      </c>
      <c r="D293" s="55">
        <f t="shared" si="87"/>
        <v>-2464.05108625097</v>
      </c>
      <c r="E293" s="55">
        <f t="shared" si="88"/>
        <v>10847.790417069162</v>
      </c>
      <c r="F293" s="56"/>
      <c r="G293" s="55">
        <f t="shared" ref="G293" si="118">G292</f>
        <v>10847.790417069162</v>
      </c>
      <c r="H293" s="55">
        <f t="shared" ref="H293" si="119">H292</f>
        <v>8.5000000000000006E-2</v>
      </c>
      <c r="I293" s="57">
        <f t="shared" si="101"/>
        <v>520.83333333333337</v>
      </c>
      <c r="J293" s="57">
        <f t="shared" si="101"/>
        <v>520.83333333333337</v>
      </c>
      <c r="K293" s="58">
        <f t="shared" si="94"/>
        <v>11889.45708373583</v>
      </c>
    </row>
    <row r="294" spans="1:11">
      <c r="A294" s="54">
        <f t="shared" si="91"/>
        <v>271</v>
      </c>
      <c r="B294" s="55">
        <f t="shared" si="85"/>
        <v>-374584.01092330803</v>
      </c>
      <c r="C294" s="55">
        <f t="shared" si="86"/>
        <v>13406.133713968649</v>
      </c>
      <c r="D294" s="55">
        <f t="shared" si="87"/>
        <v>-2558.3432968994875</v>
      </c>
      <c r="E294" s="55">
        <f t="shared" si="88"/>
        <v>10847.790417069162</v>
      </c>
      <c r="F294" s="56"/>
      <c r="G294" s="55">
        <f t="shared" ref="G294" si="120">G293</f>
        <v>10847.790417069162</v>
      </c>
      <c r="H294" s="55">
        <f t="shared" ref="H294" si="121">H293</f>
        <v>8.5000000000000006E-2</v>
      </c>
      <c r="I294" s="57">
        <f t="shared" si="101"/>
        <v>520.83333333333337</v>
      </c>
      <c r="J294" s="57">
        <f t="shared" si="101"/>
        <v>520.83333333333337</v>
      </c>
      <c r="K294" s="58">
        <f t="shared" si="94"/>
        <v>11889.45708373583</v>
      </c>
    </row>
    <row r="295" spans="1:11">
      <c r="A295" s="54">
        <f t="shared" si="91"/>
        <v>272</v>
      </c>
      <c r="B295" s="55">
        <f t="shared" si="85"/>
        <v>-388085.10475108394</v>
      </c>
      <c r="C295" s="55">
        <f t="shared" si="86"/>
        <v>13501.093827775927</v>
      </c>
      <c r="D295" s="55">
        <f t="shared" si="87"/>
        <v>-2653.3034107067656</v>
      </c>
      <c r="E295" s="55">
        <f t="shared" si="88"/>
        <v>10847.790417069162</v>
      </c>
      <c r="F295" s="56"/>
      <c r="G295" s="55">
        <f t="shared" ref="G295" si="122">G294</f>
        <v>10847.790417069162</v>
      </c>
      <c r="H295" s="55">
        <f t="shared" ref="H295" si="123">H294</f>
        <v>8.5000000000000006E-2</v>
      </c>
      <c r="I295" s="57">
        <f t="shared" si="101"/>
        <v>520.83333333333337</v>
      </c>
      <c r="J295" s="57">
        <f t="shared" si="101"/>
        <v>520.83333333333337</v>
      </c>
      <c r="K295" s="58">
        <f t="shared" si="94"/>
        <v>11889.45708373583</v>
      </c>
    </row>
    <row r="296" spans="1:11">
      <c r="A296" s="54">
        <f t="shared" si="91"/>
        <v>273</v>
      </c>
      <c r="B296" s="55">
        <f t="shared" si="85"/>
        <v>-401681.83132680663</v>
      </c>
      <c r="C296" s="55">
        <f t="shared" si="86"/>
        <v>13596.726575722672</v>
      </c>
      <c r="D296" s="55">
        <f t="shared" si="87"/>
        <v>-2748.936158653511</v>
      </c>
      <c r="E296" s="55">
        <f t="shared" si="88"/>
        <v>10847.790417069162</v>
      </c>
      <c r="F296" s="56"/>
      <c r="G296" s="55">
        <f t="shared" ref="G296" si="124">G295</f>
        <v>10847.790417069162</v>
      </c>
      <c r="H296" s="55">
        <f t="shared" ref="H296" si="125">H295</f>
        <v>8.5000000000000006E-2</v>
      </c>
      <c r="I296" s="57">
        <f t="shared" si="101"/>
        <v>520.83333333333337</v>
      </c>
      <c r="J296" s="57">
        <f t="shared" si="101"/>
        <v>520.83333333333337</v>
      </c>
      <c r="K296" s="58">
        <f t="shared" si="94"/>
        <v>11889.45708373583</v>
      </c>
    </row>
    <row r="297" spans="1:11">
      <c r="A297" s="54">
        <f t="shared" si="91"/>
        <v>274</v>
      </c>
      <c r="B297" s="55">
        <f t="shared" si="85"/>
        <v>-415374.86804910732</v>
      </c>
      <c r="C297" s="55">
        <f t="shared" si="86"/>
        <v>13693.036722300709</v>
      </c>
      <c r="D297" s="55">
        <f t="shared" si="87"/>
        <v>-2845.246305231547</v>
      </c>
      <c r="E297" s="55">
        <f t="shared" si="88"/>
        <v>10847.790417069162</v>
      </c>
      <c r="F297" s="56"/>
      <c r="G297" s="55">
        <f t="shared" ref="G297" si="126">G296</f>
        <v>10847.790417069162</v>
      </c>
      <c r="H297" s="55">
        <f t="shared" ref="H297" si="127">H296</f>
        <v>8.5000000000000006E-2</v>
      </c>
      <c r="I297" s="57">
        <f t="shared" si="101"/>
        <v>520.83333333333337</v>
      </c>
      <c r="J297" s="57">
        <f t="shared" si="101"/>
        <v>520.83333333333337</v>
      </c>
      <c r="K297" s="58">
        <f t="shared" si="94"/>
        <v>11889.45708373583</v>
      </c>
    </row>
    <row r="298" spans="1:11">
      <c r="A298" s="54">
        <f t="shared" si="91"/>
        <v>275</v>
      </c>
      <c r="B298" s="55">
        <f t="shared" si="85"/>
        <v>-429164.89711485768</v>
      </c>
      <c r="C298" s="55">
        <f t="shared" si="86"/>
        <v>13790.029065750339</v>
      </c>
      <c r="D298" s="55">
        <f t="shared" si="87"/>
        <v>-2942.238648681177</v>
      </c>
      <c r="E298" s="55">
        <f t="shared" si="88"/>
        <v>10847.790417069162</v>
      </c>
      <c r="F298" s="56"/>
      <c r="G298" s="55">
        <f t="shared" ref="G298" si="128">G297</f>
        <v>10847.790417069162</v>
      </c>
      <c r="H298" s="55">
        <f t="shared" ref="H298" si="129">H297</f>
        <v>8.5000000000000006E-2</v>
      </c>
      <c r="I298" s="57">
        <f t="shared" si="101"/>
        <v>520.83333333333337</v>
      </c>
      <c r="J298" s="57">
        <f t="shared" si="101"/>
        <v>520.83333333333337</v>
      </c>
      <c r="K298" s="58">
        <f t="shared" si="94"/>
        <v>11889.45708373583</v>
      </c>
    </row>
    <row r="299" spans="1:11">
      <c r="A299" s="54">
        <f t="shared" si="91"/>
        <v>276</v>
      </c>
      <c r="B299" s="55">
        <f t="shared" si="85"/>
        <v>-443052.6055531571</v>
      </c>
      <c r="C299" s="55">
        <f t="shared" si="86"/>
        <v>13887.708438299403</v>
      </c>
      <c r="D299" s="55">
        <f t="shared" si="87"/>
        <v>-3039.9180212302422</v>
      </c>
      <c r="E299" s="55">
        <f t="shared" si="88"/>
        <v>10847.790417069162</v>
      </c>
      <c r="F299" s="56"/>
      <c r="G299" s="55">
        <f t="shared" ref="G299" si="130">G298</f>
        <v>10847.790417069162</v>
      </c>
      <c r="H299" s="55">
        <f t="shared" ref="H299" si="131">H298</f>
        <v>8.5000000000000006E-2</v>
      </c>
      <c r="I299" s="57">
        <f t="shared" si="101"/>
        <v>520.83333333333337</v>
      </c>
      <c r="J299" s="57">
        <f t="shared" si="101"/>
        <v>520.83333333333337</v>
      </c>
      <c r="K299" s="58">
        <f t="shared" si="94"/>
        <v>11889.45708373583</v>
      </c>
    </row>
    <row r="300" spans="1:11">
      <c r="A300" s="54">
        <f t="shared" si="91"/>
        <v>277</v>
      </c>
      <c r="B300" s="55">
        <f t="shared" si="85"/>
        <v>-457038.68525956111</v>
      </c>
      <c r="C300" s="55">
        <f t="shared" si="86"/>
        <v>13986.079706404025</v>
      </c>
      <c r="D300" s="55">
        <f t="shared" si="87"/>
        <v>-3138.289289334863</v>
      </c>
      <c r="E300" s="55">
        <f t="shared" si="88"/>
        <v>10847.790417069162</v>
      </c>
      <c r="F300" s="56"/>
      <c r="G300" s="55">
        <f t="shared" ref="G300" si="132">G299</f>
        <v>10847.790417069162</v>
      </c>
      <c r="H300" s="55">
        <f t="shared" ref="H300" si="133">H299</f>
        <v>8.5000000000000006E-2</v>
      </c>
      <c r="I300" s="57">
        <f t="shared" si="101"/>
        <v>520.83333333333337</v>
      </c>
      <c r="J300" s="57">
        <f t="shared" si="101"/>
        <v>520.83333333333337</v>
      </c>
      <c r="K300" s="58">
        <f t="shared" si="94"/>
        <v>11889.45708373583</v>
      </c>
    </row>
    <row r="301" spans="1:11">
      <c r="A301" s="54">
        <f t="shared" si="91"/>
        <v>278</v>
      </c>
      <c r="B301" s="55">
        <f t="shared" si="85"/>
        <v>-471123.83303055214</v>
      </c>
      <c r="C301" s="55">
        <f t="shared" si="86"/>
        <v>14085.147770991054</v>
      </c>
      <c r="D301" s="55">
        <f t="shared" si="87"/>
        <v>-3237.3573539218919</v>
      </c>
      <c r="E301" s="55">
        <f t="shared" si="88"/>
        <v>10847.790417069162</v>
      </c>
      <c r="F301" s="56"/>
      <c r="G301" s="55">
        <f t="shared" ref="G301" si="134">G300</f>
        <v>10847.790417069162</v>
      </c>
      <c r="H301" s="55">
        <f t="shared" ref="H301" si="135">H300</f>
        <v>8.5000000000000006E-2</v>
      </c>
      <c r="I301" s="57">
        <f t="shared" si="101"/>
        <v>520.83333333333337</v>
      </c>
      <c r="J301" s="57">
        <f t="shared" si="101"/>
        <v>520.83333333333337</v>
      </c>
      <c r="K301" s="58">
        <f t="shared" si="94"/>
        <v>11889.45708373583</v>
      </c>
    </row>
    <row r="302" spans="1:11">
      <c r="A302" s="54">
        <f t="shared" si="91"/>
        <v>279</v>
      </c>
      <c r="B302" s="55">
        <f t="shared" si="85"/>
        <v>-485308.75059825438</v>
      </c>
      <c r="C302" s="55">
        <f t="shared" si="86"/>
        <v>14184.917567702239</v>
      </c>
      <c r="D302" s="55">
        <f t="shared" si="87"/>
        <v>-3337.1271506330777</v>
      </c>
      <c r="E302" s="55">
        <f t="shared" si="88"/>
        <v>10847.790417069162</v>
      </c>
      <c r="F302" s="56"/>
      <c r="G302" s="55">
        <f t="shared" ref="G302" si="136">G301</f>
        <v>10847.790417069162</v>
      </c>
      <c r="H302" s="55">
        <f t="shared" ref="H302" si="137">H301</f>
        <v>8.5000000000000006E-2</v>
      </c>
      <c r="I302" s="57">
        <f t="shared" si="101"/>
        <v>520.83333333333337</v>
      </c>
      <c r="J302" s="57">
        <f t="shared" si="101"/>
        <v>520.83333333333337</v>
      </c>
      <c r="K302" s="58">
        <f t="shared" si="94"/>
        <v>11889.45708373583</v>
      </c>
    </row>
    <row r="303" spans="1:11">
      <c r="A303" s="54">
        <f t="shared" si="91"/>
        <v>280</v>
      </c>
      <c r="B303" s="55">
        <f t="shared" si="85"/>
        <v>-499594.1446653945</v>
      </c>
      <c r="C303" s="55">
        <f t="shared" si="86"/>
        <v>14285.394067140131</v>
      </c>
      <c r="D303" s="55">
        <f t="shared" si="87"/>
        <v>-3437.6036500709688</v>
      </c>
      <c r="E303" s="55">
        <f t="shared" si="88"/>
        <v>10847.790417069162</v>
      </c>
      <c r="F303" s="56"/>
      <c r="G303" s="55">
        <f t="shared" ref="G303" si="138">G302</f>
        <v>10847.790417069162</v>
      </c>
      <c r="H303" s="55">
        <f t="shared" ref="H303" si="139">H302</f>
        <v>8.5000000000000006E-2</v>
      </c>
      <c r="I303" s="57">
        <f t="shared" si="101"/>
        <v>520.83333333333337</v>
      </c>
      <c r="J303" s="57">
        <f t="shared" si="101"/>
        <v>520.83333333333337</v>
      </c>
      <c r="K303" s="58">
        <f t="shared" si="94"/>
        <v>11889.45708373583</v>
      </c>
    </row>
    <row r="304" spans="1:11">
      <c r="A304" s="54">
        <f t="shared" si="91"/>
        <v>281</v>
      </c>
      <c r="B304" s="55">
        <f t="shared" si="85"/>
        <v>-513980.72694051021</v>
      </c>
      <c r="C304" s="55">
        <f t="shared" si="86"/>
        <v>14386.582275115707</v>
      </c>
      <c r="D304" s="55">
        <f t="shared" si="87"/>
        <v>-3538.7918580465448</v>
      </c>
      <c r="E304" s="55">
        <f t="shared" si="88"/>
        <v>10847.790417069162</v>
      </c>
      <c r="F304" s="56"/>
      <c r="G304" s="55">
        <f t="shared" ref="G304" si="140">G303</f>
        <v>10847.790417069162</v>
      </c>
      <c r="H304" s="55">
        <f t="shared" ref="H304" si="141">H303</f>
        <v>8.5000000000000006E-2</v>
      </c>
      <c r="I304" s="57">
        <f t="shared" ref="I304:J329" si="142">($B$8*0.005)/12</f>
        <v>520.83333333333337</v>
      </c>
      <c r="J304" s="57">
        <f t="shared" si="142"/>
        <v>520.83333333333337</v>
      </c>
      <c r="K304" s="58">
        <f t="shared" si="94"/>
        <v>11889.45708373583</v>
      </c>
    </row>
    <row r="305" spans="1:11">
      <c r="A305" s="54">
        <f t="shared" si="91"/>
        <v>282</v>
      </c>
      <c r="B305" s="55">
        <f t="shared" si="85"/>
        <v>-528469.21417340799</v>
      </c>
      <c r="C305" s="55">
        <f t="shared" si="86"/>
        <v>14488.487232897776</v>
      </c>
      <c r="D305" s="55">
        <f t="shared" si="87"/>
        <v>-3640.6968158286145</v>
      </c>
      <c r="E305" s="55">
        <f t="shared" si="88"/>
        <v>10847.790417069162</v>
      </c>
      <c r="F305" s="56"/>
      <c r="G305" s="55">
        <f t="shared" ref="G305" si="143">G304</f>
        <v>10847.790417069162</v>
      </c>
      <c r="H305" s="55">
        <f t="shared" ref="H305" si="144">H304</f>
        <v>8.5000000000000006E-2</v>
      </c>
      <c r="I305" s="57">
        <f t="shared" si="142"/>
        <v>520.83333333333337</v>
      </c>
      <c r="J305" s="57">
        <f t="shared" si="142"/>
        <v>520.83333333333337</v>
      </c>
      <c r="K305" s="58">
        <f t="shared" si="94"/>
        <v>11889.45708373583</v>
      </c>
    </row>
    <row r="306" spans="1:11">
      <c r="A306" s="54">
        <f t="shared" si="91"/>
        <v>283</v>
      </c>
      <c r="B306" s="55">
        <f t="shared" si="85"/>
        <v>-543060.3281908721</v>
      </c>
      <c r="C306" s="55">
        <f t="shared" si="86"/>
        <v>14591.114017464135</v>
      </c>
      <c r="D306" s="55">
        <f t="shared" si="87"/>
        <v>-3743.3236003949733</v>
      </c>
      <c r="E306" s="55">
        <f t="shared" si="88"/>
        <v>10847.790417069162</v>
      </c>
      <c r="F306" s="56"/>
      <c r="G306" s="55">
        <f t="shared" ref="G306" si="145">G305</f>
        <v>10847.790417069162</v>
      </c>
      <c r="H306" s="55">
        <f t="shared" ref="H306" si="146">H305</f>
        <v>8.5000000000000006E-2</v>
      </c>
      <c r="I306" s="57">
        <f t="shared" si="142"/>
        <v>520.83333333333337</v>
      </c>
      <c r="J306" s="57">
        <f t="shared" si="142"/>
        <v>520.83333333333337</v>
      </c>
      <c r="K306" s="58">
        <f t="shared" si="94"/>
        <v>11889.45708373583</v>
      </c>
    </row>
    <row r="307" spans="1:11">
      <c r="A307" s="54">
        <f t="shared" si="91"/>
        <v>284</v>
      </c>
      <c r="B307" s="55">
        <f t="shared" si="85"/>
        <v>-557754.79593262658</v>
      </c>
      <c r="C307" s="55">
        <f t="shared" si="86"/>
        <v>14694.467741754506</v>
      </c>
      <c r="D307" s="55">
        <f t="shared" si="87"/>
        <v>-3846.6773246853445</v>
      </c>
      <c r="E307" s="55">
        <f t="shared" si="88"/>
        <v>10847.790417069162</v>
      </c>
      <c r="F307" s="56"/>
      <c r="G307" s="55">
        <f t="shared" ref="G307" si="147">G306</f>
        <v>10847.790417069162</v>
      </c>
      <c r="H307" s="55">
        <f t="shared" ref="H307" si="148">H306</f>
        <v>8.5000000000000006E-2</v>
      </c>
      <c r="I307" s="57">
        <f t="shared" si="142"/>
        <v>520.83333333333337</v>
      </c>
      <c r="J307" s="57">
        <f t="shared" si="142"/>
        <v>520.83333333333337</v>
      </c>
      <c r="K307" s="58">
        <f t="shared" si="94"/>
        <v>11889.45708373583</v>
      </c>
    </row>
    <row r="308" spans="1:11">
      <c r="A308" s="54">
        <f t="shared" si="91"/>
        <v>285</v>
      </c>
      <c r="B308" s="55">
        <f t="shared" si="85"/>
        <v>-572553.34948755184</v>
      </c>
      <c r="C308" s="55">
        <f t="shared" si="86"/>
        <v>14798.553554925267</v>
      </c>
      <c r="D308" s="55">
        <f t="shared" si="87"/>
        <v>-3950.7631378561055</v>
      </c>
      <c r="E308" s="55">
        <f t="shared" si="88"/>
        <v>10847.790417069162</v>
      </c>
      <c r="F308" s="56"/>
      <c r="G308" s="55">
        <f t="shared" ref="G308" si="149">G307</f>
        <v>10847.790417069162</v>
      </c>
      <c r="H308" s="55">
        <f t="shared" ref="H308" si="150">H307</f>
        <v>8.5000000000000006E-2</v>
      </c>
      <c r="I308" s="57">
        <f t="shared" si="142"/>
        <v>520.83333333333337</v>
      </c>
      <c r="J308" s="57">
        <f t="shared" si="142"/>
        <v>520.83333333333337</v>
      </c>
      <c r="K308" s="58">
        <f t="shared" si="94"/>
        <v>11889.45708373583</v>
      </c>
    </row>
    <row r="309" spans="1:11">
      <c r="A309" s="54">
        <f t="shared" si="91"/>
        <v>286</v>
      </c>
      <c r="B309" s="55">
        <f t="shared" si="85"/>
        <v>-587456.72613015783</v>
      </c>
      <c r="C309" s="55">
        <f t="shared" si="86"/>
        <v>14903.376642605988</v>
      </c>
      <c r="D309" s="55">
        <f t="shared" si="87"/>
        <v>-4055.5862255368261</v>
      </c>
      <c r="E309" s="55">
        <f t="shared" si="88"/>
        <v>10847.790417069162</v>
      </c>
      <c r="F309" s="56"/>
      <c r="G309" s="55">
        <f t="shared" ref="G309" si="151">G308</f>
        <v>10847.790417069162</v>
      </c>
      <c r="H309" s="55">
        <f t="shared" ref="H309" si="152">H308</f>
        <v>8.5000000000000006E-2</v>
      </c>
      <c r="I309" s="57">
        <f t="shared" si="142"/>
        <v>520.83333333333337</v>
      </c>
      <c r="J309" s="57">
        <f t="shared" si="142"/>
        <v>520.83333333333337</v>
      </c>
      <c r="K309" s="58">
        <f t="shared" si="94"/>
        <v>11889.45708373583</v>
      </c>
    </row>
    <row r="310" spans="1:11">
      <c r="A310" s="54">
        <f t="shared" si="91"/>
        <v>287</v>
      </c>
      <c r="B310" s="55">
        <f t="shared" si="85"/>
        <v>-602465.66835731559</v>
      </c>
      <c r="C310" s="55">
        <f t="shared" si="86"/>
        <v>15008.942227157779</v>
      </c>
      <c r="D310" s="55">
        <f t="shared" si="87"/>
        <v>-4161.1518100886178</v>
      </c>
      <c r="E310" s="55">
        <f t="shared" si="88"/>
        <v>10847.790417069162</v>
      </c>
      <c r="F310" s="56"/>
      <c r="G310" s="55">
        <f t="shared" ref="G310" si="153">G309</f>
        <v>10847.790417069162</v>
      </c>
      <c r="H310" s="55">
        <f t="shared" ref="H310" si="154">H309</f>
        <v>8.5000000000000006E-2</v>
      </c>
      <c r="I310" s="57">
        <f t="shared" si="142"/>
        <v>520.83333333333337</v>
      </c>
      <c r="J310" s="57">
        <f t="shared" si="142"/>
        <v>520.83333333333337</v>
      </c>
      <c r="K310" s="58">
        <f t="shared" si="94"/>
        <v>11889.45708373583</v>
      </c>
    </row>
    <row r="311" spans="1:11">
      <c r="A311" s="54">
        <f t="shared" si="91"/>
        <v>288</v>
      </c>
      <c r="B311" s="55">
        <f t="shared" si="85"/>
        <v>-617580.92392524902</v>
      </c>
      <c r="C311" s="55">
        <f t="shared" si="86"/>
        <v>15115.25556793348</v>
      </c>
      <c r="D311" s="55">
        <f t="shared" si="87"/>
        <v>-4267.4651508643192</v>
      </c>
      <c r="E311" s="55">
        <f t="shared" si="88"/>
        <v>10847.790417069162</v>
      </c>
      <c r="F311" s="56"/>
      <c r="G311" s="55">
        <f t="shared" ref="G311" si="155">G310</f>
        <v>10847.790417069162</v>
      </c>
      <c r="H311" s="55">
        <f t="shared" ref="H311" si="156">H310</f>
        <v>8.5000000000000006E-2</v>
      </c>
      <c r="I311" s="57">
        <f t="shared" si="142"/>
        <v>520.83333333333337</v>
      </c>
      <c r="J311" s="57">
        <f t="shared" si="142"/>
        <v>520.83333333333337</v>
      </c>
      <c r="K311" s="58">
        <f t="shared" si="94"/>
        <v>11889.45708373583</v>
      </c>
    </row>
    <row r="312" spans="1:11">
      <c r="A312" s="54">
        <f t="shared" si="91"/>
        <v>289</v>
      </c>
      <c r="B312" s="55">
        <f t="shared" si="85"/>
        <v>-632803.2458867887</v>
      </c>
      <c r="C312" s="55">
        <f t="shared" si="86"/>
        <v>15222.321961539677</v>
      </c>
      <c r="D312" s="55">
        <f t="shared" si="87"/>
        <v>-4374.5315444705147</v>
      </c>
      <c r="E312" s="55">
        <f t="shared" si="88"/>
        <v>10847.790417069162</v>
      </c>
      <c r="F312" s="56"/>
      <c r="G312" s="55">
        <f t="shared" ref="G312" si="157">G311</f>
        <v>10847.790417069162</v>
      </c>
      <c r="H312" s="55">
        <f t="shared" ref="H312" si="158">H311</f>
        <v>8.5000000000000006E-2</v>
      </c>
      <c r="I312" s="57">
        <f t="shared" si="142"/>
        <v>520.83333333333337</v>
      </c>
      <c r="J312" s="57">
        <f t="shared" si="142"/>
        <v>520.83333333333337</v>
      </c>
      <c r="K312" s="58">
        <f t="shared" si="94"/>
        <v>11889.45708373583</v>
      </c>
    </row>
    <row r="313" spans="1:11">
      <c r="A313" s="54">
        <f t="shared" si="91"/>
        <v>290</v>
      </c>
      <c r="B313" s="55">
        <f t="shared" si="85"/>
        <v>-648133.3926288893</v>
      </c>
      <c r="C313" s="55">
        <f t="shared" si="86"/>
        <v>15330.146742100582</v>
      </c>
      <c r="D313" s="55">
        <f t="shared" si="87"/>
        <v>-4482.3563250314201</v>
      </c>
      <c r="E313" s="55">
        <f t="shared" si="88"/>
        <v>10847.790417069162</v>
      </c>
      <c r="F313" s="56"/>
      <c r="G313" s="55">
        <f t="shared" ref="G313" si="159">G312</f>
        <v>10847.790417069162</v>
      </c>
      <c r="H313" s="55">
        <f t="shared" ref="H313" si="160">H312</f>
        <v>8.5000000000000006E-2</v>
      </c>
      <c r="I313" s="57">
        <f t="shared" si="142"/>
        <v>520.83333333333337</v>
      </c>
      <c r="J313" s="57">
        <f t="shared" si="142"/>
        <v>520.83333333333337</v>
      </c>
      <c r="K313" s="58">
        <f t="shared" si="94"/>
        <v>11889.45708373583</v>
      </c>
    </row>
    <row r="314" spans="1:11">
      <c r="A314" s="54">
        <f t="shared" si="91"/>
        <v>291</v>
      </c>
      <c r="B314" s="55">
        <f t="shared" si="85"/>
        <v>-663572.12791041308</v>
      </c>
      <c r="C314" s="55">
        <f t="shared" si="86"/>
        <v>15438.735281523794</v>
      </c>
      <c r="D314" s="55">
        <f t="shared" si="87"/>
        <v>-4590.9448644546328</v>
      </c>
      <c r="E314" s="55">
        <f t="shared" si="88"/>
        <v>10847.790417069162</v>
      </c>
      <c r="F314" s="56"/>
      <c r="G314" s="55">
        <f t="shared" ref="G314" si="161">G313</f>
        <v>10847.790417069162</v>
      </c>
      <c r="H314" s="55">
        <f t="shared" ref="H314" si="162">H313</f>
        <v>8.5000000000000006E-2</v>
      </c>
      <c r="I314" s="57">
        <f t="shared" si="142"/>
        <v>520.83333333333337</v>
      </c>
      <c r="J314" s="57">
        <f t="shared" si="142"/>
        <v>520.83333333333337</v>
      </c>
      <c r="K314" s="58">
        <f t="shared" si="94"/>
        <v>11889.45708373583</v>
      </c>
    </row>
    <row r="315" spans="1:11">
      <c r="A315" s="54">
        <f t="shared" si="91"/>
        <v>292</v>
      </c>
      <c r="B315" s="55">
        <f t="shared" si="85"/>
        <v>-679120.22090018098</v>
      </c>
      <c r="C315" s="55">
        <f t="shared" si="86"/>
        <v>15548.092989767922</v>
      </c>
      <c r="D315" s="55">
        <f t="shared" si="87"/>
        <v>-4700.3025726987598</v>
      </c>
      <c r="E315" s="55">
        <f t="shared" si="88"/>
        <v>10847.790417069162</v>
      </c>
      <c r="F315" s="56"/>
      <c r="G315" s="55">
        <f t="shared" ref="G315" si="163">G314</f>
        <v>10847.790417069162</v>
      </c>
      <c r="H315" s="55">
        <f t="shared" ref="H315" si="164">H314</f>
        <v>8.5000000000000006E-2</v>
      </c>
      <c r="I315" s="57">
        <f t="shared" si="142"/>
        <v>520.83333333333337</v>
      </c>
      <c r="J315" s="57">
        <f t="shared" si="142"/>
        <v>520.83333333333337</v>
      </c>
      <c r="K315" s="58">
        <f t="shared" si="94"/>
        <v>11889.45708373583</v>
      </c>
    </row>
    <row r="316" spans="1:11">
      <c r="A316" s="54">
        <f t="shared" si="91"/>
        <v>293</v>
      </c>
      <c r="B316" s="55">
        <f t="shared" si="85"/>
        <v>-694778.44621529314</v>
      </c>
      <c r="C316" s="55">
        <f t="shared" si="86"/>
        <v>15658.225315112111</v>
      </c>
      <c r="D316" s="55">
        <f t="shared" si="87"/>
        <v>-4810.4348980429486</v>
      </c>
      <c r="E316" s="55">
        <f t="shared" si="88"/>
        <v>10847.790417069162</v>
      </c>
      <c r="F316" s="56"/>
      <c r="G316" s="55">
        <f t="shared" ref="G316" si="165">G315</f>
        <v>10847.790417069162</v>
      </c>
      <c r="H316" s="55">
        <f t="shared" ref="H316" si="166">H315</f>
        <v>8.5000000000000006E-2</v>
      </c>
      <c r="I316" s="57">
        <f t="shared" si="142"/>
        <v>520.83333333333337</v>
      </c>
      <c r="J316" s="57">
        <f t="shared" si="142"/>
        <v>520.83333333333337</v>
      </c>
      <c r="K316" s="58">
        <f t="shared" si="94"/>
        <v>11889.45708373583</v>
      </c>
    </row>
    <row r="317" spans="1:11">
      <c r="A317" s="54">
        <f t="shared" si="91"/>
        <v>294</v>
      </c>
      <c r="B317" s="55">
        <f t="shared" si="85"/>
        <v>-710547.58395972068</v>
      </c>
      <c r="C317" s="55">
        <f t="shared" si="86"/>
        <v>15769.137744427488</v>
      </c>
      <c r="D317" s="55">
        <f t="shared" si="87"/>
        <v>-4921.3473273583268</v>
      </c>
      <c r="E317" s="55">
        <f t="shared" si="88"/>
        <v>10847.790417069162</v>
      </c>
      <c r="F317" s="56"/>
      <c r="G317" s="55">
        <f t="shared" ref="G317" si="167">G316</f>
        <v>10847.790417069162</v>
      </c>
      <c r="H317" s="55">
        <f t="shared" ref="H317" si="168">H316</f>
        <v>8.5000000000000006E-2</v>
      </c>
      <c r="I317" s="57">
        <f t="shared" si="142"/>
        <v>520.83333333333337</v>
      </c>
      <c r="J317" s="57">
        <f t="shared" si="142"/>
        <v>520.83333333333337</v>
      </c>
      <c r="K317" s="58">
        <f t="shared" si="94"/>
        <v>11889.45708373583</v>
      </c>
    </row>
    <row r="318" spans="1:11">
      <c r="A318" s="54">
        <f t="shared" si="91"/>
        <v>295</v>
      </c>
      <c r="B318" s="55">
        <f t="shared" si="85"/>
        <v>-726428.41976317123</v>
      </c>
      <c r="C318" s="55">
        <f t="shared" si="86"/>
        <v>15880.835803450518</v>
      </c>
      <c r="D318" s="55">
        <f t="shared" si="87"/>
        <v>-5033.0453863813555</v>
      </c>
      <c r="E318" s="55">
        <f t="shared" si="88"/>
        <v>10847.790417069162</v>
      </c>
      <c r="F318" s="56"/>
      <c r="G318" s="55">
        <f t="shared" ref="G318" si="169">G317</f>
        <v>10847.790417069162</v>
      </c>
      <c r="H318" s="55">
        <f t="shared" ref="H318" si="170">H317</f>
        <v>8.5000000000000006E-2</v>
      </c>
      <c r="I318" s="57">
        <f t="shared" si="142"/>
        <v>520.83333333333337</v>
      </c>
      <c r="J318" s="57">
        <f t="shared" si="142"/>
        <v>520.83333333333337</v>
      </c>
      <c r="K318" s="58">
        <f t="shared" si="94"/>
        <v>11889.45708373583</v>
      </c>
    </row>
    <row r="319" spans="1:11">
      <c r="A319" s="54">
        <f t="shared" si="91"/>
        <v>296</v>
      </c>
      <c r="B319" s="55">
        <f t="shared" si="85"/>
        <v>-742421.74482022948</v>
      </c>
      <c r="C319" s="55">
        <f t="shared" si="86"/>
        <v>15993.325057058293</v>
      </c>
      <c r="D319" s="55">
        <f t="shared" si="87"/>
        <v>-5145.5346399891305</v>
      </c>
      <c r="E319" s="55">
        <f t="shared" si="88"/>
        <v>10847.790417069162</v>
      </c>
      <c r="F319" s="56"/>
      <c r="G319" s="55">
        <f t="shared" ref="G319" si="171">G318</f>
        <v>10847.790417069162</v>
      </c>
      <c r="H319" s="55">
        <f t="shared" ref="H319" si="172">H318</f>
        <v>8.5000000000000006E-2</v>
      </c>
      <c r="I319" s="57">
        <f t="shared" si="142"/>
        <v>520.83333333333337</v>
      </c>
      <c r="J319" s="57">
        <f t="shared" si="142"/>
        <v>520.83333333333337</v>
      </c>
      <c r="K319" s="58">
        <f t="shared" si="94"/>
        <v>11889.45708373583</v>
      </c>
    </row>
    <row r="320" spans="1:11">
      <c r="A320" s="54">
        <f t="shared" si="91"/>
        <v>297</v>
      </c>
      <c r="B320" s="55">
        <f t="shared" si="85"/>
        <v>-758528.35592977528</v>
      </c>
      <c r="C320" s="55">
        <f t="shared" si="86"/>
        <v>16106.611109545789</v>
      </c>
      <c r="D320" s="55">
        <f t="shared" si="87"/>
        <v>-5258.8206924766264</v>
      </c>
      <c r="E320" s="55">
        <f t="shared" si="88"/>
        <v>10847.790417069162</v>
      </c>
      <c r="F320" s="56"/>
      <c r="G320" s="55">
        <f t="shared" ref="G320" si="173">G319</f>
        <v>10847.790417069162</v>
      </c>
      <c r="H320" s="55">
        <f t="shared" ref="H320:H383" si="174">H319</f>
        <v>8.5000000000000006E-2</v>
      </c>
      <c r="I320" s="57">
        <f t="shared" si="142"/>
        <v>520.83333333333337</v>
      </c>
      <c r="J320" s="57">
        <f t="shared" si="142"/>
        <v>520.83333333333337</v>
      </c>
      <c r="K320" s="58">
        <f t="shared" si="94"/>
        <v>11889.45708373583</v>
      </c>
    </row>
    <row r="321" spans="1:11">
      <c r="A321" s="54">
        <f t="shared" si="91"/>
        <v>298</v>
      </c>
      <c r="B321" s="55">
        <f t="shared" si="85"/>
        <v>-774749.05553468037</v>
      </c>
      <c r="C321" s="55">
        <f t="shared" si="86"/>
        <v>16220.69960490507</v>
      </c>
      <c r="D321" s="55">
        <f t="shared" si="87"/>
        <v>-5372.9091878359086</v>
      </c>
      <c r="E321" s="55">
        <f t="shared" si="88"/>
        <v>10847.790417069162</v>
      </c>
      <c r="F321" s="56"/>
      <c r="G321" s="55">
        <f t="shared" ref="G321" si="175">G320</f>
        <v>10847.790417069162</v>
      </c>
      <c r="H321" s="55">
        <f t="shared" si="174"/>
        <v>8.5000000000000006E-2</v>
      </c>
      <c r="I321" s="57">
        <f t="shared" si="142"/>
        <v>520.83333333333337</v>
      </c>
      <c r="J321" s="57">
        <f t="shared" si="142"/>
        <v>520.83333333333337</v>
      </c>
      <c r="K321" s="58">
        <f t="shared" si="94"/>
        <v>11889.45708373583</v>
      </c>
    </row>
    <row r="322" spans="1:11">
      <c r="A322" s="54">
        <f t="shared" si="91"/>
        <v>299</v>
      </c>
      <c r="B322" s="55">
        <f t="shared" si="85"/>
        <v>-791084.6517617869</v>
      </c>
      <c r="C322" s="55">
        <f t="shared" si="86"/>
        <v>16335.596227106482</v>
      </c>
      <c r="D322" s="55">
        <f t="shared" si="87"/>
        <v>-5487.80581003732</v>
      </c>
      <c r="E322" s="55">
        <f t="shared" si="88"/>
        <v>10847.790417069162</v>
      </c>
      <c r="F322" s="56"/>
      <c r="G322" s="55">
        <f t="shared" ref="G322" si="176">G321</f>
        <v>10847.790417069162</v>
      </c>
      <c r="H322" s="55">
        <f t="shared" si="174"/>
        <v>8.5000000000000006E-2</v>
      </c>
      <c r="I322" s="57">
        <f t="shared" si="142"/>
        <v>520.83333333333337</v>
      </c>
      <c r="J322" s="57">
        <f t="shared" si="142"/>
        <v>520.83333333333337</v>
      </c>
      <c r="K322" s="58">
        <f t="shared" si="94"/>
        <v>11889.45708373583</v>
      </c>
    </row>
    <row r="323" spans="1:11">
      <c r="A323" s="54">
        <f t="shared" si="91"/>
        <v>300</v>
      </c>
      <c r="B323" s="55">
        <f t="shared" si="85"/>
        <v>-807535.9584621687</v>
      </c>
      <c r="C323" s="55">
        <f t="shared" si="86"/>
        <v>16451.306700381818</v>
      </c>
      <c r="D323" s="55">
        <f t="shared" si="87"/>
        <v>-5603.5162833126569</v>
      </c>
      <c r="E323" s="55">
        <f t="shared" si="88"/>
        <v>10847.790417069162</v>
      </c>
      <c r="F323" s="56"/>
      <c r="G323" s="55">
        <f t="shared" ref="G323:G383" si="177">G322</f>
        <v>10847.790417069162</v>
      </c>
      <c r="H323" s="55">
        <f t="shared" si="174"/>
        <v>8.5000000000000006E-2</v>
      </c>
      <c r="I323" s="57">
        <f t="shared" si="142"/>
        <v>520.83333333333337</v>
      </c>
      <c r="J323" s="57">
        <f t="shared" si="142"/>
        <v>520.83333333333337</v>
      </c>
      <c r="K323" s="58">
        <f t="shared" si="94"/>
        <v>11889.45708373583</v>
      </c>
    </row>
    <row r="324" spans="1:11">
      <c r="A324" s="54">
        <f t="shared" si="91"/>
        <v>301</v>
      </c>
      <c r="B324" s="55">
        <f t="shared" ref="B324" si="178">B323-C324</f>
        <v>-824103.79525167821</v>
      </c>
      <c r="C324" s="55">
        <f t="shared" ref="C324" si="179">G323-D324</f>
        <v>16567.836789509525</v>
      </c>
      <c r="D324" s="55">
        <f t="shared" ref="D324" si="180">(B323*H322)/12</f>
        <v>-5720.0463724403626</v>
      </c>
      <c r="E324" s="55">
        <f t="shared" ref="E324" si="181">C324+D324</f>
        <v>10847.790417069162</v>
      </c>
      <c r="F324" s="56"/>
      <c r="G324" s="55">
        <f t="shared" si="177"/>
        <v>10847.790417069162</v>
      </c>
      <c r="H324" s="55">
        <f t="shared" si="174"/>
        <v>8.5000000000000006E-2</v>
      </c>
      <c r="I324" s="57">
        <f t="shared" si="142"/>
        <v>520.83333333333337</v>
      </c>
      <c r="J324" s="57">
        <f t="shared" si="142"/>
        <v>520.83333333333337</v>
      </c>
      <c r="K324" s="58">
        <f t="shared" ref="K324" si="182">+C324+D324+I324+J324</f>
        <v>11889.45708373583</v>
      </c>
    </row>
    <row r="325" spans="1:11">
      <c r="A325" s="54">
        <f t="shared" si="91"/>
        <v>302</v>
      </c>
      <c r="B325" s="55">
        <f t="shared" ref="B325" si="183">B324-C325</f>
        <v>-840788.98755178007</v>
      </c>
      <c r="C325" s="55">
        <f t="shared" ref="C325" si="184">G324-D325</f>
        <v>16685.192300101884</v>
      </c>
      <c r="D325" s="55">
        <f t="shared" ref="D325" si="185">(B324*H323)/12</f>
        <v>-5837.4018830327213</v>
      </c>
      <c r="E325" s="55">
        <f t="shared" ref="E325" si="186">C325+D325</f>
        <v>10847.790417069162</v>
      </c>
      <c r="F325" s="56"/>
      <c r="G325" s="55">
        <f t="shared" si="177"/>
        <v>10847.790417069162</v>
      </c>
      <c r="H325" s="55">
        <f t="shared" si="174"/>
        <v>8.5000000000000006E-2</v>
      </c>
      <c r="I325" s="57">
        <f t="shared" si="142"/>
        <v>520.83333333333337</v>
      </c>
      <c r="J325" s="57">
        <f t="shared" si="142"/>
        <v>520.83333333333337</v>
      </c>
      <c r="K325" s="58">
        <f t="shared" ref="K325" si="187">+C325+D325+I325+J325</f>
        <v>11889.45708373583</v>
      </c>
    </row>
    <row r="326" spans="1:11">
      <c r="A326" s="54">
        <f t="shared" si="91"/>
        <v>303</v>
      </c>
      <c r="B326" s="55">
        <f t="shared" ref="B326" si="188">B325-C326</f>
        <v>-857592.36663067434</v>
      </c>
      <c r="C326" s="55">
        <f t="shared" ref="C326" si="189">G325-D326</f>
        <v>16803.379078894272</v>
      </c>
      <c r="D326" s="55">
        <f t="shared" ref="D326" si="190">(B325*H324)/12</f>
        <v>-5955.5886618251097</v>
      </c>
      <c r="E326" s="55">
        <f t="shared" ref="E326" si="191">C326+D326</f>
        <v>10847.790417069162</v>
      </c>
      <c r="F326" s="56"/>
      <c r="G326" s="55">
        <f t="shared" si="177"/>
        <v>10847.790417069162</v>
      </c>
      <c r="H326" s="55">
        <f t="shared" si="174"/>
        <v>8.5000000000000006E-2</v>
      </c>
      <c r="I326" s="57">
        <f t="shared" si="142"/>
        <v>520.83333333333337</v>
      </c>
      <c r="J326" s="57">
        <f t="shared" si="142"/>
        <v>520.83333333333337</v>
      </c>
      <c r="K326" s="58">
        <f t="shared" ref="K326" si="192">+C326+D326+I326+J326</f>
        <v>11889.45708373583</v>
      </c>
    </row>
    <row r="327" spans="1:11">
      <c r="A327" s="54">
        <f t="shared" si="91"/>
        <v>304</v>
      </c>
      <c r="B327" s="55">
        <f t="shared" ref="B327" si="193">B326-C327</f>
        <v>-874514.76964471082</v>
      </c>
      <c r="C327" s="55">
        <f t="shared" ref="C327" si="194">G326-D327</f>
        <v>16922.403014036438</v>
      </c>
      <c r="D327" s="55">
        <f t="shared" ref="D327" si="195">(B326*H325)/12</f>
        <v>-6074.6125969672767</v>
      </c>
      <c r="E327" s="55">
        <f t="shared" ref="E327" si="196">C327+D327</f>
        <v>10847.790417069162</v>
      </c>
      <c r="F327" s="56"/>
      <c r="G327" s="55">
        <f t="shared" si="177"/>
        <v>10847.790417069162</v>
      </c>
      <c r="H327" s="55">
        <f t="shared" si="174"/>
        <v>8.5000000000000006E-2</v>
      </c>
      <c r="I327" s="57">
        <f t="shared" si="142"/>
        <v>520.83333333333337</v>
      </c>
      <c r="J327" s="57">
        <f t="shared" si="142"/>
        <v>520.83333333333337</v>
      </c>
      <c r="K327" s="58">
        <f t="shared" ref="K327" si="197">+C327+D327+I327+J327</f>
        <v>11889.45708373583</v>
      </c>
    </row>
    <row r="328" spans="1:11">
      <c r="A328" s="54">
        <f t="shared" si="91"/>
        <v>305</v>
      </c>
      <c r="B328" s="55">
        <f t="shared" ref="B328" si="198">B327-C328</f>
        <v>-891557.03968009667</v>
      </c>
      <c r="C328" s="55">
        <f t="shared" ref="C328" si="199">G327-D328</f>
        <v>17042.270035385864</v>
      </c>
      <c r="D328" s="55">
        <f t="shared" ref="D328" si="200">(B327*H326)/12</f>
        <v>-6194.4796183167018</v>
      </c>
      <c r="E328" s="55">
        <f t="shared" ref="E328" si="201">C328+D328</f>
        <v>10847.790417069162</v>
      </c>
      <c r="F328" s="56"/>
      <c r="G328" s="55">
        <f t="shared" si="177"/>
        <v>10847.790417069162</v>
      </c>
      <c r="H328" s="55">
        <f t="shared" si="174"/>
        <v>8.5000000000000006E-2</v>
      </c>
      <c r="I328" s="57">
        <f t="shared" si="142"/>
        <v>520.83333333333337</v>
      </c>
      <c r="J328" s="57">
        <f t="shared" si="142"/>
        <v>520.83333333333337</v>
      </c>
      <c r="K328" s="58">
        <f t="shared" ref="K328" si="202">+C328+D328+I328+J328</f>
        <v>11889.45708373583</v>
      </c>
    </row>
    <row r="329" spans="1:11">
      <c r="A329" s="54">
        <f t="shared" si="91"/>
        <v>306</v>
      </c>
      <c r="B329" s="55">
        <f t="shared" ref="B329:B359" si="203">B328-C329</f>
        <v>-908720.02579489991</v>
      </c>
      <c r="C329" s="55">
        <f t="shared" ref="C329:C359" si="204">G328-D329</f>
        <v>17162.986114803181</v>
      </c>
      <c r="D329" s="55">
        <f t="shared" ref="D329:D359" si="205">(B328*H327)/12</f>
        <v>-6315.1956977340187</v>
      </c>
      <c r="E329" s="55">
        <f t="shared" ref="E329:E359" si="206">C329+D329</f>
        <v>10847.790417069162</v>
      </c>
      <c r="F329" s="56"/>
      <c r="G329" s="55">
        <f t="shared" si="177"/>
        <v>10847.790417069162</v>
      </c>
      <c r="H329" s="55">
        <f t="shared" si="174"/>
        <v>8.5000000000000006E-2</v>
      </c>
      <c r="I329" s="57">
        <f t="shared" si="142"/>
        <v>520.83333333333337</v>
      </c>
      <c r="J329" s="57">
        <f t="shared" si="142"/>
        <v>520.83333333333337</v>
      </c>
      <c r="K329" s="58">
        <f t="shared" ref="K329:K359" si="207">+C329+D329+I329+J329</f>
        <v>11889.45708373583</v>
      </c>
    </row>
    <row r="330" spans="1:11">
      <c r="A330" s="54">
        <f t="shared" si="91"/>
        <v>307</v>
      </c>
      <c r="B330" s="55">
        <f t="shared" si="203"/>
        <v>-926004.58306134958</v>
      </c>
      <c r="C330" s="55">
        <f t="shared" si="204"/>
        <v>17284.557266449705</v>
      </c>
      <c r="D330" s="55">
        <f t="shared" si="205"/>
        <v>-6436.7668493805422</v>
      </c>
      <c r="E330" s="55">
        <f t="shared" si="206"/>
        <v>10847.790417069162</v>
      </c>
      <c r="F330" s="56"/>
      <c r="G330" s="55">
        <f t="shared" si="177"/>
        <v>10847.790417069162</v>
      </c>
      <c r="H330" s="55">
        <f t="shared" si="174"/>
        <v>8.5000000000000006E-2</v>
      </c>
      <c r="I330" s="57">
        <f t="shared" ref="I330:J360" si="208">($B$8*0.005)/12</f>
        <v>520.83333333333337</v>
      </c>
      <c r="J330" s="57">
        <f t="shared" si="208"/>
        <v>520.83333333333337</v>
      </c>
      <c r="K330" s="58">
        <f t="shared" si="207"/>
        <v>11889.45708373583</v>
      </c>
    </row>
    <row r="331" spans="1:11">
      <c r="A331" s="54">
        <f t="shared" si="91"/>
        <v>308</v>
      </c>
      <c r="B331" s="55">
        <f t="shared" si="203"/>
        <v>-943411.57260843669</v>
      </c>
      <c r="C331" s="55">
        <f t="shared" si="204"/>
        <v>17406.989547087054</v>
      </c>
      <c r="D331" s="55">
        <f t="shared" si="205"/>
        <v>-6559.1991300178934</v>
      </c>
      <c r="E331" s="55">
        <f t="shared" si="206"/>
        <v>10847.790417069162</v>
      </c>
      <c r="F331" s="56"/>
      <c r="G331" s="55">
        <f t="shared" si="177"/>
        <v>10847.790417069162</v>
      </c>
      <c r="H331" s="55">
        <f t="shared" si="174"/>
        <v>8.5000000000000006E-2</v>
      </c>
      <c r="I331" s="57">
        <f t="shared" si="208"/>
        <v>520.83333333333337</v>
      </c>
      <c r="J331" s="57">
        <f t="shared" si="208"/>
        <v>520.83333333333337</v>
      </c>
      <c r="K331" s="58">
        <f t="shared" si="207"/>
        <v>11889.45708373583</v>
      </c>
    </row>
    <row r="332" spans="1:11">
      <c r="A332" s="54">
        <f t="shared" si="91"/>
        <v>309</v>
      </c>
      <c r="B332" s="55">
        <f t="shared" si="203"/>
        <v>-960941.86166481557</v>
      </c>
      <c r="C332" s="55">
        <f t="shared" si="204"/>
        <v>17530.289056378922</v>
      </c>
      <c r="D332" s="55">
        <f t="shared" si="205"/>
        <v>-6682.4986393097606</v>
      </c>
      <c r="E332" s="55">
        <f t="shared" si="206"/>
        <v>10847.790417069162</v>
      </c>
      <c r="F332" s="56"/>
      <c r="G332" s="55">
        <f t="shared" si="177"/>
        <v>10847.790417069162</v>
      </c>
      <c r="H332" s="55">
        <f t="shared" si="174"/>
        <v>8.5000000000000006E-2</v>
      </c>
      <c r="I332" s="57">
        <f t="shared" si="208"/>
        <v>520.83333333333337</v>
      </c>
      <c r="J332" s="57">
        <f t="shared" si="208"/>
        <v>520.83333333333337</v>
      </c>
      <c r="K332" s="58">
        <f t="shared" si="207"/>
        <v>11889.45708373583</v>
      </c>
    </row>
    <row r="333" spans="1:11">
      <c r="A333" s="54">
        <f t="shared" si="91"/>
        <v>310</v>
      </c>
      <c r="B333" s="55">
        <f t="shared" si="203"/>
        <v>-978596.3236020105</v>
      </c>
      <c r="C333" s="55">
        <f t="shared" si="204"/>
        <v>17654.461937194937</v>
      </c>
      <c r="D333" s="55">
        <f t="shared" si="205"/>
        <v>-6806.6715201257766</v>
      </c>
      <c r="E333" s="55">
        <f t="shared" si="206"/>
        <v>10847.790417069162</v>
      </c>
      <c r="F333" s="56"/>
      <c r="G333" s="55">
        <f t="shared" si="177"/>
        <v>10847.790417069162</v>
      </c>
      <c r="H333" s="55">
        <f t="shared" si="174"/>
        <v>8.5000000000000006E-2</v>
      </c>
      <c r="I333" s="57">
        <f t="shared" si="208"/>
        <v>520.83333333333337</v>
      </c>
      <c r="J333" s="57">
        <f t="shared" si="208"/>
        <v>520.83333333333337</v>
      </c>
      <c r="K333" s="58">
        <f t="shared" si="207"/>
        <v>11889.45708373583</v>
      </c>
    </row>
    <row r="334" spans="1:11">
      <c r="A334" s="54">
        <f t="shared" si="91"/>
        <v>311</v>
      </c>
      <c r="B334" s="55">
        <f t="shared" si="203"/>
        <v>-996375.83797792718</v>
      </c>
      <c r="C334" s="55">
        <f t="shared" si="204"/>
        <v>17779.514375916737</v>
      </c>
      <c r="D334" s="55">
        <f t="shared" si="205"/>
        <v>-6931.723958847575</v>
      </c>
      <c r="E334" s="55">
        <f t="shared" si="206"/>
        <v>10847.790417069162</v>
      </c>
      <c r="F334" s="56"/>
      <c r="G334" s="55">
        <f t="shared" si="177"/>
        <v>10847.790417069162</v>
      </c>
      <c r="H334" s="55">
        <f t="shared" si="174"/>
        <v>8.5000000000000006E-2</v>
      </c>
      <c r="I334" s="57">
        <f t="shared" si="208"/>
        <v>520.83333333333337</v>
      </c>
      <c r="J334" s="57">
        <f t="shared" si="208"/>
        <v>520.83333333333337</v>
      </c>
      <c r="K334" s="58">
        <f t="shared" si="207"/>
        <v>11889.45708373583</v>
      </c>
    </row>
    <row r="335" spans="1:11">
      <c r="A335" s="54">
        <f t="shared" si="91"/>
        <v>312</v>
      </c>
      <c r="B335" s="55">
        <f t="shared" si="203"/>
        <v>-1014281.2905806734</v>
      </c>
      <c r="C335" s="55">
        <f t="shared" si="204"/>
        <v>17905.452602746147</v>
      </c>
      <c r="D335" s="55">
        <f t="shared" si="205"/>
        <v>-7057.6621856769852</v>
      </c>
      <c r="E335" s="55">
        <f t="shared" si="206"/>
        <v>10847.790417069162</v>
      </c>
      <c r="F335" s="56"/>
      <c r="G335" s="55">
        <f t="shared" si="177"/>
        <v>10847.790417069162</v>
      </c>
      <c r="H335" s="55">
        <f t="shared" si="174"/>
        <v>8.5000000000000006E-2</v>
      </c>
      <c r="I335" s="57">
        <f t="shared" si="208"/>
        <v>520.83333333333337</v>
      </c>
      <c r="J335" s="57">
        <f t="shared" si="208"/>
        <v>520.83333333333337</v>
      </c>
      <c r="K335" s="58">
        <f t="shared" si="207"/>
        <v>11889.45708373583</v>
      </c>
    </row>
    <row r="336" spans="1:11">
      <c r="A336" s="54">
        <f t="shared" si="91"/>
        <v>313</v>
      </c>
      <c r="B336" s="55">
        <f t="shared" si="203"/>
        <v>-1032313.573472689</v>
      </c>
      <c r="C336" s="55">
        <f t="shared" si="204"/>
        <v>18032.282892015599</v>
      </c>
      <c r="D336" s="55">
        <f t="shared" si="205"/>
        <v>-7184.4924749464371</v>
      </c>
      <c r="E336" s="55">
        <f t="shared" si="206"/>
        <v>10847.790417069162</v>
      </c>
      <c r="F336" s="56"/>
      <c r="G336" s="55">
        <f t="shared" si="177"/>
        <v>10847.790417069162</v>
      </c>
      <c r="H336" s="55">
        <f t="shared" si="174"/>
        <v>8.5000000000000006E-2</v>
      </c>
      <c r="I336" s="57">
        <f t="shared" si="208"/>
        <v>520.83333333333337</v>
      </c>
      <c r="J336" s="57">
        <f t="shared" si="208"/>
        <v>520.83333333333337</v>
      </c>
      <c r="K336" s="58">
        <f t="shared" si="207"/>
        <v>11889.45708373583</v>
      </c>
    </row>
    <row r="337" spans="1:11">
      <c r="A337" s="54">
        <f t="shared" si="91"/>
        <v>314</v>
      </c>
      <c r="B337" s="55">
        <f t="shared" si="203"/>
        <v>-1050473.5850351898</v>
      </c>
      <c r="C337" s="55">
        <f t="shared" si="204"/>
        <v>18160.011562500709</v>
      </c>
      <c r="D337" s="55">
        <f t="shared" si="205"/>
        <v>-7312.2211454315475</v>
      </c>
      <c r="E337" s="55">
        <f t="shared" si="206"/>
        <v>10847.790417069162</v>
      </c>
      <c r="F337" s="56"/>
      <c r="G337" s="55">
        <f t="shared" si="177"/>
        <v>10847.790417069162</v>
      </c>
      <c r="H337" s="55">
        <f t="shared" si="174"/>
        <v>8.5000000000000006E-2</v>
      </c>
      <c r="I337" s="57">
        <f t="shared" si="208"/>
        <v>520.83333333333337</v>
      </c>
      <c r="J337" s="57">
        <f t="shared" si="208"/>
        <v>520.83333333333337</v>
      </c>
      <c r="K337" s="58">
        <f t="shared" si="207"/>
        <v>11889.45708373583</v>
      </c>
    </row>
    <row r="338" spans="1:11">
      <c r="A338" s="54">
        <f t="shared" si="91"/>
        <v>315</v>
      </c>
      <c r="B338" s="55">
        <f t="shared" si="203"/>
        <v>-1068762.2300129249</v>
      </c>
      <c r="C338" s="55">
        <f t="shared" si="204"/>
        <v>18288.64497773509</v>
      </c>
      <c r="D338" s="55">
        <f t="shared" si="205"/>
        <v>-7440.8545606659281</v>
      </c>
      <c r="E338" s="55">
        <f t="shared" si="206"/>
        <v>10847.790417069162</v>
      </c>
      <c r="F338" s="56"/>
      <c r="G338" s="55">
        <f t="shared" si="177"/>
        <v>10847.790417069162</v>
      </c>
      <c r="H338" s="55">
        <f t="shared" si="174"/>
        <v>8.5000000000000006E-2</v>
      </c>
      <c r="I338" s="57">
        <f t="shared" si="208"/>
        <v>520.83333333333337</v>
      </c>
      <c r="J338" s="57">
        <f t="shared" si="208"/>
        <v>520.83333333333337</v>
      </c>
      <c r="K338" s="58">
        <f t="shared" si="207"/>
        <v>11889.45708373583</v>
      </c>
    </row>
    <row r="339" spans="1:11">
      <c r="A339" s="54">
        <f t="shared" si="91"/>
        <v>316</v>
      </c>
      <c r="B339" s="55">
        <f t="shared" si="203"/>
        <v>-1087180.4195592522</v>
      </c>
      <c r="C339" s="55">
        <f t="shared" si="204"/>
        <v>18418.18954632738</v>
      </c>
      <c r="D339" s="55">
        <f t="shared" si="205"/>
        <v>-7570.3991292582186</v>
      </c>
      <c r="E339" s="55">
        <f t="shared" si="206"/>
        <v>10847.790417069162</v>
      </c>
      <c r="F339" s="56"/>
      <c r="G339" s="55">
        <f t="shared" si="177"/>
        <v>10847.790417069162</v>
      </c>
      <c r="H339" s="55">
        <f t="shared" si="174"/>
        <v>8.5000000000000006E-2</v>
      </c>
      <c r="I339" s="57">
        <f t="shared" si="208"/>
        <v>520.83333333333337</v>
      </c>
      <c r="J339" s="57">
        <f t="shared" si="208"/>
        <v>520.83333333333337</v>
      </c>
      <c r="K339" s="58">
        <f t="shared" si="207"/>
        <v>11889.45708373583</v>
      </c>
    </row>
    <row r="340" spans="1:11">
      <c r="A340" s="54">
        <f t="shared" si="91"/>
        <v>317</v>
      </c>
      <c r="B340" s="55">
        <f t="shared" si="203"/>
        <v>-1105729.0712815328</v>
      </c>
      <c r="C340" s="55">
        <f t="shared" si="204"/>
        <v>18548.651722280531</v>
      </c>
      <c r="D340" s="55">
        <f t="shared" si="205"/>
        <v>-7700.8613052113697</v>
      </c>
      <c r="E340" s="55">
        <f t="shared" si="206"/>
        <v>10847.790417069162</v>
      </c>
      <c r="F340" s="56"/>
      <c r="G340" s="55">
        <f t="shared" si="177"/>
        <v>10847.790417069162</v>
      </c>
      <c r="H340" s="55">
        <f t="shared" si="174"/>
        <v>8.5000000000000006E-2</v>
      </c>
      <c r="I340" s="57">
        <f t="shared" si="208"/>
        <v>520.83333333333337</v>
      </c>
      <c r="J340" s="57">
        <f t="shared" si="208"/>
        <v>520.83333333333337</v>
      </c>
      <c r="K340" s="58">
        <f t="shared" si="207"/>
        <v>11889.45708373583</v>
      </c>
    </row>
    <row r="341" spans="1:11">
      <c r="A341" s="54">
        <f t="shared" si="91"/>
        <v>318</v>
      </c>
      <c r="B341" s="55">
        <f t="shared" si="203"/>
        <v>-1124409.1092868461</v>
      </c>
      <c r="C341" s="55">
        <f t="shared" si="204"/>
        <v>18680.038005313352</v>
      </c>
      <c r="D341" s="55">
        <f t="shared" si="205"/>
        <v>-7832.2475882441904</v>
      </c>
      <c r="E341" s="55">
        <f t="shared" si="206"/>
        <v>10847.790417069162</v>
      </c>
      <c r="F341" s="56"/>
      <c r="G341" s="55">
        <f t="shared" si="177"/>
        <v>10847.790417069162</v>
      </c>
      <c r="H341" s="55">
        <f t="shared" si="174"/>
        <v>8.5000000000000006E-2</v>
      </c>
      <c r="I341" s="57">
        <f t="shared" si="208"/>
        <v>520.83333333333337</v>
      </c>
      <c r="J341" s="57">
        <f t="shared" si="208"/>
        <v>520.83333333333337</v>
      </c>
      <c r="K341" s="58">
        <f t="shared" si="207"/>
        <v>11889.45708373583</v>
      </c>
    </row>
    <row r="342" spans="1:11">
      <c r="A342" s="54">
        <f t="shared" si="91"/>
        <v>319</v>
      </c>
      <c r="B342" s="55">
        <f t="shared" si="203"/>
        <v>-1143221.4642280305</v>
      </c>
      <c r="C342" s="55">
        <f t="shared" si="204"/>
        <v>18812.354941184323</v>
      </c>
      <c r="D342" s="55">
        <f t="shared" si="205"/>
        <v>-7964.5645241151606</v>
      </c>
      <c r="E342" s="55">
        <f t="shared" si="206"/>
        <v>10847.790417069162</v>
      </c>
      <c r="F342" s="56"/>
      <c r="G342" s="55">
        <f t="shared" si="177"/>
        <v>10847.790417069162</v>
      </c>
      <c r="H342" s="55">
        <f t="shared" si="174"/>
        <v>8.5000000000000006E-2</v>
      </c>
      <c r="I342" s="57">
        <f t="shared" si="208"/>
        <v>520.83333333333337</v>
      </c>
      <c r="J342" s="57">
        <f t="shared" si="208"/>
        <v>520.83333333333337</v>
      </c>
      <c r="K342" s="58">
        <f t="shared" si="207"/>
        <v>11889.45708373583</v>
      </c>
    </row>
    <row r="343" spans="1:11">
      <c r="A343" s="54">
        <f t="shared" si="91"/>
        <v>320</v>
      </c>
      <c r="B343" s="55">
        <f t="shared" si="203"/>
        <v>-1162167.0733500482</v>
      </c>
      <c r="C343" s="55">
        <f t="shared" si="204"/>
        <v>18945.609122017711</v>
      </c>
      <c r="D343" s="55">
        <f t="shared" si="205"/>
        <v>-8097.8187049485496</v>
      </c>
      <c r="E343" s="55">
        <f t="shared" si="206"/>
        <v>10847.790417069162</v>
      </c>
      <c r="F343" s="56"/>
      <c r="G343" s="55">
        <f t="shared" si="177"/>
        <v>10847.790417069162</v>
      </c>
      <c r="H343" s="55">
        <f t="shared" si="174"/>
        <v>8.5000000000000006E-2</v>
      </c>
      <c r="I343" s="57">
        <f t="shared" si="208"/>
        <v>520.83333333333337</v>
      </c>
      <c r="J343" s="57">
        <f t="shared" si="208"/>
        <v>520.83333333333337</v>
      </c>
      <c r="K343" s="58">
        <f t="shared" si="207"/>
        <v>11889.45708373583</v>
      </c>
    </row>
    <row r="344" spans="1:11">
      <c r="A344" s="54">
        <f t="shared" si="91"/>
        <v>321</v>
      </c>
      <c r="B344" s="55">
        <f t="shared" si="203"/>
        <v>-1181246.8805366801</v>
      </c>
      <c r="C344" s="55">
        <f t="shared" si="204"/>
        <v>19079.807186632002</v>
      </c>
      <c r="D344" s="55">
        <f t="shared" si="205"/>
        <v>-8232.0167695628425</v>
      </c>
      <c r="E344" s="55">
        <f t="shared" si="206"/>
        <v>10847.79041706916</v>
      </c>
      <c r="F344" s="56"/>
      <c r="G344" s="55">
        <f t="shared" si="177"/>
        <v>10847.790417069162</v>
      </c>
      <c r="H344" s="55">
        <f t="shared" si="174"/>
        <v>8.5000000000000006E-2</v>
      </c>
      <c r="I344" s="57">
        <f t="shared" si="208"/>
        <v>520.83333333333337</v>
      </c>
      <c r="J344" s="57">
        <f t="shared" si="208"/>
        <v>520.83333333333337</v>
      </c>
      <c r="K344" s="58">
        <f t="shared" si="207"/>
        <v>11889.457083735828</v>
      </c>
    </row>
    <row r="345" spans="1:11">
      <c r="A345" s="54">
        <f t="shared" ref="A345:A383" si="209">A344+1</f>
        <v>322</v>
      </c>
      <c r="B345" s="55">
        <f t="shared" si="203"/>
        <v>-1200461.8363575507</v>
      </c>
      <c r="C345" s="55">
        <f t="shared" si="204"/>
        <v>19214.955820870644</v>
      </c>
      <c r="D345" s="55">
        <f t="shared" si="205"/>
        <v>-8367.165403801484</v>
      </c>
      <c r="E345" s="55">
        <f t="shared" si="206"/>
        <v>10847.79041706916</v>
      </c>
      <c r="F345" s="56"/>
      <c r="G345" s="55">
        <f t="shared" si="177"/>
        <v>10847.790417069162</v>
      </c>
      <c r="H345" s="55">
        <f t="shared" si="174"/>
        <v>8.5000000000000006E-2</v>
      </c>
      <c r="I345" s="57">
        <f t="shared" si="208"/>
        <v>520.83333333333337</v>
      </c>
      <c r="J345" s="57">
        <f t="shared" si="208"/>
        <v>520.83333333333337</v>
      </c>
      <c r="K345" s="58">
        <f t="shared" si="207"/>
        <v>11889.457083735828</v>
      </c>
    </row>
    <row r="346" spans="1:11">
      <c r="A346" s="54">
        <f t="shared" si="209"/>
        <v>323</v>
      </c>
      <c r="B346" s="55">
        <f t="shared" si="203"/>
        <v>-1219812.8981154859</v>
      </c>
      <c r="C346" s="55">
        <f t="shared" si="204"/>
        <v>19351.061757935146</v>
      </c>
      <c r="D346" s="55">
        <f t="shared" si="205"/>
        <v>-8503.2713408659856</v>
      </c>
      <c r="E346" s="55">
        <f t="shared" si="206"/>
        <v>10847.79041706916</v>
      </c>
      <c r="F346" s="56"/>
      <c r="G346" s="55">
        <f t="shared" si="177"/>
        <v>10847.790417069162</v>
      </c>
      <c r="H346" s="55">
        <f t="shared" si="174"/>
        <v>8.5000000000000006E-2</v>
      </c>
      <c r="I346" s="57">
        <f t="shared" si="208"/>
        <v>520.83333333333337</v>
      </c>
      <c r="J346" s="57">
        <f t="shared" si="208"/>
        <v>520.83333333333337</v>
      </c>
      <c r="K346" s="58">
        <f t="shared" si="207"/>
        <v>11889.457083735828</v>
      </c>
    </row>
    <row r="347" spans="1:11">
      <c r="A347" s="54">
        <f t="shared" si="209"/>
        <v>324</v>
      </c>
      <c r="B347" s="55">
        <f t="shared" si="203"/>
        <v>-1239301.0298942064</v>
      </c>
      <c r="C347" s="55">
        <f t="shared" si="204"/>
        <v>19488.131778720519</v>
      </c>
      <c r="D347" s="55">
        <f t="shared" si="205"/>
        <v>-8640.341361651359</v>
      </c>
      <c r="E347" s="55">
        <f t="shared" si="206"/>
        <v>10847.79041706916</v>
      </c>
      <c r="F347" s="56"/>
      <c r="G347" s="55">
        <f t="shared" si="177"/>
        <v>10847.790417069162</v>
      </c>
      <c r="H347" s="55">
        <f t="shared" si="174"/>
        <v>8.5000000000000006E-2</v>
      </c>
      <c r="I347" s="57">
        <f t="shared" si="208"/>
        <v>520.83333333333337</v>
      </c>
      <c r="J347" s="57">
        <f t="shared" si="208"/>
        <v>520.83333333333337</v>
      </c>
      <c r="K347" s="58">
        <f t="shared" si="207"/>
        <v>11889.457083735828</v>
      </c>
    </row>
    <row r="348" spans="1:11">
      <c r="A348" s="54">
        <f t="shared" si="209"/>
        <v>325</v>
      </c>
      <c r="B348" s="55">
        <f t="shared" si="203"/>
        <v>-1258927.2026063595</v>
      </c>
      <c r="C348" s="55">
        <f t="shared" si="204"/>
        <v>19626.172712153122</v>
      </c>
      <c r="D348" s="55">
        <f t="shared" si="205"/>
        <v>-8778.3822950839622</v>
      </c>
      <c r="E348" s="55">
        <f t="shared" si="206"/>
        <v>10847.79041706916</v>
      </c>
      <c r="F348" s="56"/>
      <c r="G348" s="55">
        <f t="shared" si="177"/>
        <v>10847.790417069162</v>
      </c>
      <c r="H348" s="55">
        <f t="shared" si="174"/>
        <v>8.5000000000000006E-2</v>
      </c>
      <c r="I348" s="57">
        <f t="shared" si="208"/>
        <v>520.83333333333337</v>
      </c>
      <c r="J348" s="57">
        <f t="shared" si="208"/>
        <v>520.83333333333337</v>
      </c>
      <c r="K348" s="58">
        <f t="shared" si="207"/>
        <v>11889.457083735828</v>
      </c>
    </row>
    <row r="349" spans="1:11">
      <c r="A349" s="54">
        <f t="shared" si="209"/>
        <v>326</v>
      </c>
      <c r="B349" s="55">
        <f t="shared" si="203"/>
        <v>-1278692.3940418903</v>
      </c>
      <c r="C349" s="55">
        <f t="shared" si="204"/>
        <v>19765.191435530876</v>
      </c>
      <c r="D349" s="55">
        <f t="shared" si="205"/>
        <v>-8917.4010184617127</v>
      </c>
      <c r="E349" s="55">
        <f t="shared" si="206"/>
        <v>10847.790417069164</v>
      </c>
      <c r="F349" s="56"/>
      <c r="G349" s="55">
        <f t="shared" si="177"/>
        <v>10847.790417069162</v>
      </c>
      <c r="H349" s="55">
        <f t="shared" si="174"/>
        <v>8.5000000000000006E-2</v>
      </c>
      <c r="I349" s="57">
        <f t="shared" si="208"/>
        <v>520.83333333333337</v>
      </c>
      <c r="J349" s="57">
        <f t="shared" si="208"/>
        <v>520.83333333333337</v>
      </c>
      <c r="K349" s="58">
        <f t="shared" si="207"/>
        <v>11889.457083735831</v>
      </c>
    </row>
    <row r="350" spans="1:11">
      <c r="A350" s="54">
        <f t="shared" si="209"/>
        <v>327</v>
      </c>
      <c r="B350" s="55">
        <f t="shared" si="203"/>
        <v>-1298597.5889167562</v>
      </c>
      <c r="C350" s="55">
        <f t="shared" si="204"/>
        <v>19905.194874865883</v>
      </c>
      <c r="D350" s="55">
        <f t="shared" si="205"/>
        <v>-9057.4044577967234</v>
      </c>
      <c r="E350" s="55">
        <f t="shared" si="206"/>
        <v>10847.79041706916</v>
      </c>
      <c r="F350" s="56"/>
      <c r="G350" s="55">
        <f t="shared" si="177"/>
        <v>10847.790417069162</v>
      </c>
      <c r="H350" s="55">
        <f t="shared" si="174"/>
        <v>8.5000000000000006E-2</v>
      </c>
      <c r="I350" s="57">
        <f t="shared" si="208"/>
        <v>520.83333333333337</v>
      </c>
      <c r="J350" s="57">
        <f t="shared" si="208"/>
        <v>520.83333333333337</v>
      </c>
      <c r="K350" s="58">
        <f t="shared" si="207"/>
        <v>11889.457083735828</v>
      </c>
    </row>
    <row r="351" spans="1:11">
      <c r="A351" s="54">
        <f t="shared" si="209"/>
        <v>328</v>
      </c>
      <c r="B351" s="55">
        <f t="shared" si="203"/>
        <v>-1318643.7789219858</v>
      </c>
      <c r="C351" s="55">
        <f t="shared" si="204"/>
        <v>20046.190005229517</v>
      </c>
      <c r="D351" s="55">
        <f t="shared" si="205"/>
        <v>-9198.3995881603569</v>
      </c>
      <c r="E351" s="55">
        <f t="shared" si="206"/>
        <v>10847.79041706916</v>
      </c>
      <c r="F351" s="56"/>
      <c r="G351" s="55">
        <f t="shared" si="177"/>
        <v>10847.790417069162</v>
      </c>
      <c r="H351" s="55">
        <f t="shared" si="174"/>
        <v>8.5000000000000006E-2</v>
      </c>
      <c r="I351" s="57">
        <f t="shared" si="208"/>
        <v>520.83333333333337</v>
      </c>
      <c r="J351" s="57">
        <f t="shared" si="208"/>
        <v>520.83333333333337</v>
      </c>
      <c r="K351" s="58">
        <f t="shared" si="207"/>
        <v>11889.457083735828</v>
      </c>
    </row>
    <row r="352" spans="1:11">
      <c r="A352" s="54">
        <f t="shared" si="209"/>
        <v>329</v>
      </c>
      <c r="B352" s="55">
        <f t="shared" si="203"/>
        <v>-1338831.9627730856</v>
      </c>
      <c r="C352" s="55">
        <f t="shared" si="204"/>
        <v>20188.183851099893</v>
      </c>
      <c r="D352" s="55">
        <f t="shared" si="205"/>
        <v>-9340.3934340307333</v>
      </c>
      <c r="E352" s="55">
        <f t="shared" si="206"/>
        <v>10847.79041706916</v>
      </c>
      <c r="F352" s="56"/>
      <c r="G352" s="55">
        <f t="shared" si="177"/>
        <v>10847.790417069162</v>
      </c>
      <c r="H352" s="55">
        <f t="shared" si="174"/>
        <v>8.5000000000000006E-2</v>
      </c>
      <c r="I352" s="57">
        <f t="shared" si="208"/>
        <v>520.83333333333337</v>
      </c>
      <c r="J352" s="57">
        <f t="shared" si="208"/>
        <v>520.83333333333337</v>
      </c>
      <c r="K352" s="58">
        <f t="shared" si="207"/>
        <v>11889.457083735828</v>
      </c>
    </row>
    <row r="353" spans="1:11">
      <c r="A353" s="54">
        <f t="shared" si="209"/>
        <v>330</v>
      </c>
      <c r="B353" s="55">
        <f t="shared" si="203"/>
        <v>-1359163.1462597975</v>
      </c>
      <c r="C353" s="55">
        <f t="shared" si="204"/>
        <v>20331.183486711852</v>
      </c>
      <c r="D353" s="55">
        <f t="shared" si="205"/>
        <v>-9483.3930696426905</v>
      </c>
      <c r="E353" s="55">
        <f t="shared" si="206"/>
        <v>10847.790417069162</v>
      </c>
      <c r="F353" s="56"/>
      <c r="G353" s="55">
        <f t="shared" si="177"/>
        <v>10847.790417069162</v>
      </c>
      <c r="H353" s="55">
        <f t="shared" si="174"/>
        <v>8.5000000000000006E-2</v>
      </c>
      <c r="I353" s="57">
        <f t="shared" si="208"/>
        <v>520.83333333333337</v>
      </c>
      <c r="J353" s="57">
        <f t="shared" si="208"/>
        <v>520.83333333333337</v>
      </c>
      <c r="K353" s="58">
        <f t="shared" si="207"/>
        <v>11889.45708373583</v>
      </c>
    </row>
    <row r="354" spans="1:11">
      <c r="A354" s="54">
        <f t="shared" si="209"/>
        <v>331</v>
      </c>
      <c r="B354" s="55">
        <f t="shared" si="203"/>
        <v>-1379638.3422962069</v>
      </c>
      <c r="C354" s="55">
        <f t="shared" si="204"/>
        <v>20475.196036409397</v>
      </c>
      <c r="D354" s="55">
        <f t="shared" si="205"/>
        <v>-9627.4056193402339</v>
      </c>
      <c r="E354" s="55">
        <f t="shared" si="206"/>
        <v>10847.790417069164</v>
      </c>
      <c r="F354" s="56"/>
      <c r="G354" s="55">
        <f t="shared" si="177"/>
        <v>10847.790417069162</v>
      </c>
      <c r="H354" s="55">
        <f t="shared" si="174"/>
        <v>8.5000000000000006E-2</v>
      </c>
      <c r="I354" s="57">
        <f t="shared" si="208"/>
        <v>520.83333333333337</v>
      </c>
      <c r="J354" s="57">
        <f t="shared" si="208"/>
        <v>520.83333333333337</v>
      </c>
      <c r="K354" s="58">
        <f t="shared" si="207"/>
        <v>11889.457083735831</v>
      </c>
    </row>
    <row r="355" spans="1:11">
      <c r="A355" s="54">
        <f t="shared" si="209"/>
        <v>332</v>
      </c>
      <c r="B355" s="55">
        <f t="shared" si="203"/>
        <v>-1400258.5709712075</v>
      </c>
      <c r="C355" s="55">
        <f t="shared" si="204"/>
        <v>20620.228675000628</v>
      </c>
      <c r="D355" s="55">
        <f t="shared" si="205"/>
        <v>-9772.4382579314661</v>
      </c>
      <c r="E355" s="55">
        <f t="shared" si="206"/>
        <v>10847.790417069162</v>
      </c>
      <c r="F355" s="56"/>
      <c r="G355" s="55">
        <f t="shared" si="177"/>
        <v>10847.790417069162</v>
      </c>
      <c r="H355" s="55">
        <f t="shared" si="174"/>
        <v>8.5000000000000006E-2</v>
      </c>
      <c r="I355" s="57">
        <f t="shared" si="208"/>
        <v>520.83333333333337</v>
      </c>
      <c r="J355" s="57">
        <f t="shared" si="208"/>
        <v>520.83333333333337</v>
      </c>
      <c r="K355" s="58">
        <f t="shared" si="207"/>
        <v>11889.45708373583</v>
      </c>
    </row>
    <row r="356" spans="1:11">
      <c r="A356" s="54">
        <f t="shared" si="209"/>
        <v>333</v>
      </c>
      <c r="B356" s="55">
        <f t="shared" si="203"/>
        <v>-1421024.8595993228</v>
      </c>
      <c r="C356" s="55">
        <f t="shared" si="204"/>
        <v>20766.288628115217</v>
      </c>
      <c r="D356" s="55">
        <f t="shared" si="205"/>
        <v>-9918.4982110460533</v>
      </c>
      <c r="E356" s="55">
        <f t="shared" si="206"/>
        <v>10847.790417069164</v>
      </c>
      <c r="F356" s="56"/>
      <c r="G356" s="55">
        <f t="shared" si="177"/>
        <v>10847.790417069162</v>
      </c>
      <c r="H356" s="55">
        <f t="shared" si="174"/>
        <v>8.5000000000000006E-2</v>
      </c>
      <c r="I356" s="57">
        <f t="shared" si="208"/>
        <v>520.83333333333337</v>
      </c>
      <c r="J356" s="57">
        <f t="shared" si="208"/>
        <v>520.83333333333337</v>
      </c>
      <c r="K356" s="58">
        <f t="shared" si="207"/>
        <v>11889.457083735831</v>
      </c>
    </row>
    <row r="357" spans="1:11">
      <c r="A357" s="54">
        <f t="shared" si="209"/>
        <v>334</v>
      </c>
      <c r="B357" s="55">
        <f t="shared" si="203"/>
        <v>-1441938.2427718872</v>
      </c>
      <c r="C357" s="55">
        <f t="shared" si="204"/>
        <v>20913.383172564365</v>
      </c>
      <c r="D357" s="55">
        <f t="shared" si="205"/>
        <v>-10065.592755495203</v>
      </c>
      <c r="E357" s="55">
        <f t="shared" si="206"/>
        <v>10847.790417069162</v>
      </c>
      <c r="F357" s="56"/>
      <c r="G357" s="55">
        <f t="shared" si="177"/>
        <v>10847.790417069162</v>
      </c>
      <c r="H357" s="55">
        <f t="shared" si="174"/>
        <v>8.5000000000000006E-2</v>
      </c>
      <c r="I357" s="57">
        <f t="shared" si="208"/>
        <v>520.83333333333337</v>
      </c>
      <c r="J357" s="57">
        <f t="shared" si="208"/>
        <v>520.83333333333337</v>
      </c>
      <c r="K357" s="58">
        <f t="shared" si="207"/>
        <v>11889.45708373583</v>
      </c>
    </row>
    <row r="358" spans="1:11">
      <c r="A358" s="54">
        <f t="shared" si="209"/>
        <v>335</v>
      </c>
      <c r="B358" s="55">
        <f t="shared" si="203"/>
        <v>-1462999.7624085906</v>
      </c>
      <c r="C358" s="55">
        <f t="shared" si="204"/>
        <v>21061.519636703364</v>
      </c>
      <c r="D358" s="55">
        <f t="shared" si="205"/>
        <v>-10213.729219634202</v>
      </c>
      <c r="E358" s="55">
        <f t="shared" si="206"/>
        <v>10847.790417069162</v>
      </c>
      <c r="F358" s="56"/>
      <c r="G358" s="55">
        <f t="shared" si="177"/>
        <v>10847.790417069162</v>
      </c>
      <c r="H358" s="55">
        <f t="shared" si="174"/>
        <v>8.5000000000000006E-2</v>
      </c>
      <c r="I358" s="57">
        <f t="shared" si="208"/>
        <v>520.83333333333337</v>
      </c>
      <c r="J358" s="57">
        <f t="shared" si="208"/>
        <v>520.83333333333337</v>
      </c>
      <c r="K358" s="58">
        <f t="shared" si="207"/>
        <v>11889.45708373583</v>
      </c>
    </row>
    <row r="359" spans="1:11">
      <c r="A359" s="54">
        <f t="shared" si="209"/>
        <v>336</v>
      </c>
      <c r="B359" s="55">
        <f t="shared" si="203"/>
        <v>-1484210.4678093872</v>
      </c>
      <c r="C359" s="55">
        <f t="shared" si="204"/>
        <v>21210.70540079668</v>
      </c>
      <c r="D359" s="55">
        <f t="shared" si="205"/>
        <v>-10362.914983727518</v>
      </c>
      <c r="E359" s="55">
        <f t="shared" si="206"/>
        <v>10847.790417069162</v>
      </c>
      <c r="F359" s="56"/>
      <c r="G359" s="55">
        <f t="shared" si="177"/>
        <v>10847.790417069162</v>
      </c>
      <c r="H359" s="55">
        <f t="shared" si="174"/>
        <v>8.5000000000000006E-2</v>
      </c>
      <c r="I359" s="57">
        <f t="shared" si="208"/>
        <v>520.83333333333337</v>
      </c>
      <c r="J359" s="57">
        <f t="shared" si="208"/>
        <v>520.83333333333337</v>
      </c>
      <c r="K359" s="58">
        <f t="shared" si="207"/>
        <v>11889.45708373583</v>
      </c>
    </row>
    <row r="360" spans="1:11">
      <c r="A360" s="54">
        <f t="shared" si="209"/>
        <v>337</v>
      </c>
      <c r="B360" s="55">
        <f t="shared" ref="B360:B383" si="210">B359-C360</f>
        <v>-1505571.4157067728</v>
      </c>
      <c r="C360" s="55">
        <f t="shared" ref="C360:C383" si="211">G359-D360</f>
        <v>21360.947897385653</v>
      </c>
      <c r="D360" s="55">
        <f t="shared" ref="D360:D383" si="212">(B359*H358)/12</f>
        <v>-10513.157480316493</v>
      </c>
      <c r="E360" s="55">
        <f t="shared" ref="E360:E383" si="213">C360+D360</f>
        <v>10847.79041706916</v>
      </c>
      <c r="F360" s="56"/>
      <c r="G360" s="55">
        <f t="shared" si="177"/>
        <v>10847.790417069162</v>
      </c>
      <c r="H360" s="55">
        <f t="shared" si="174"/>
        <v>8.5000000000000006E-2</v>
      </c>
      <c r="I360" s="57">
        <f t="shared" si="208"/>
        <v>520.83333333333337</v>
      </c>
      <c r="J360" s="57">
        <f t="shared" si="208"/>
        <v>520.83333333333337</v>
      </c>
      <c r="K360" s="58">
        <f t="shared" ref="K360:K383" si="214">+C360+D360+I360+J360</f>
        <v>11889.457083735828</v>
      </c>
    </row>
    <row r="361" spans="1:11">
      <c r="A361" s="54">
        <f t="shared" si="209"/>
        <v>338</v>
      </c>
      <c r="B361" s="55">
        <f t="shared" si="210"/>
        <v>-1527083.6703184317</v>
      </c>
      <c r="C361" s="55">
        <f t="shared" si="211"/>
        <v>21512.254611658806</v>
      </c>
      <c r="D361" s="55">
        <f t="shared" si="212"/>
        <v>-10664.464194589642</v>
      </c>
      <c r="E361" s="55">
        <f t="shared" si="213"/>
        <v>10847.790417069164</v>
      </c>
      <c r="F361" s="56"/>
      <c r="G361" s="55">
        <f t="shared" si="177"/>
        <v>10847.790417069162</v>
      </c>
      <c r="H361" s="55">
        <f t="shared" si="174"/>
        <v>8.5000000000000006E-2</v>
      </c>
      <c r="I361" s="57">
        <f t="shared" ref="I361:J383" si="215">($B$8*0.005)/12</f>
        <v>520.83333333333337</v>
      </c>
      <c r="J361" s="57">
        <f t="shared" si="215"/>
        <v>520.83333333333337</v>
      </c>
      <c r="K361" s="58">
        <f t="shared" si="214"/>
        <v>11889.457083735831</v>
      </c>
    </row>
    <row r="362" spans="1:11">
      <c r="A362" s="54">
        <f t="shared" si="209"/>
        <v>339</v>
      </c>
      <c r="B362" s="55">
        <f t="shared" si="210"/>
        <v>-1548748.3034002564</v>
      </c>
      <c r="C362" s="55">
        <f t="shared" si="211"/>
        <v>21664.633081824722</v>
      </c>
      <c r="D362" s="55">
        <f t="shared" si="212"/>
        <v>-10816.842664755559</v>
      </c>
      <c r="E362" s="55">
        <f t="shared" si="213"/>
        <v>10847.790417069164</v>
      </c>
      <c r="F362" s="56"/>
      <c r="G362" s="55">
        <f t="shared" si="177"/>
        <v>10847.790417069162</v>
      </c>
      <c r="H362" s="55">
        <f t="shared" si="174"/>
        <v>8.5000000000000006E-2</v>
      </c>
      <c r="I362" s="57">
        <f t="shared" si="215"/>
        <v>520.83333333333337</v>
      </c>
      <c r="J362" s="57">
        <f t="shared" si="215"/>
        <v>520.83333333333337</v>
      </c>
      <c r="K362" s="58">
        <f t="shared" si="214"/>
        <v>11889.457083735831</v>
      </c>
    </row>
    <row r="363" spans="1:11">
      <c r="A363" s="54">
        <f t="shared" si="209"/>
        <v>340</v>
      </c>
      <c r="B363" s="55">
        <f t="shared" si="210"/>
        <v>-1570566.3942997442</v>
      </c>
      <c r="C363" s="55">
        <f t="shared" si="211"/>
        <v>21818.090899487644</v>
      </c>
      <c r="D363" s="55">
        <f t="shared" si="212"/>
        <v>-10970.300482418483</v>
      </c>
      <c r="E363" s="55">
        <f t="shared" si="213"/>
        <v>10847.790417069162</v>
      </c>
      <c r="F363" s="56"/>
      <c r="G363" s="55">
        <f t="shared" si="177"/>
        <v>10847.790417069162</v>
      </c>
      <c r="H363" s="55">
        <f t="shared" si="174"/>
        <v>8.5000000000000006E-2</v>
      </c>
      <c r="I363" s="57">
        <f t="shared" si="215"/>
        <v>520.83333333333337</v>
      </c>
      <c r="J363" s="57">
        <f t="shared" si="215"/>
        <v>520.83333333333337</v>
      </c>
      <c r="K363" s="58">
        <f t="shared" si="214"/>
        <v>11889.45708373583</v>
      </c>
    </row>
    <row r="364" spans="1:11">
      <c r="A364" s="54">
        <f t="shared" si="209"/>
        <v>341</v>
      </c>
      <c r="B364" s="55">
        <f t="shared" si="210"/>
        <v>-1592539.0300097698</v>
      </c>
      <c r="C364" s="55">
        <f t="shared" si="211"/>
        <v>21972.635710025686</v>
      </c>
      <c r="D364" s="55">
        <f t="shared" si="212"/>
        <v>-11124.845292956523</v>
      </c>
      <c r="E364" s="55">
        <f t="shared" si="213"/>
        <v>10847.790417069164</v>
      </c>
      <c r="F364" s="56"/>
      <c r="G364" s="55">
        <f t="shared" si="177"/>
        <v>10847.790417069162</v>
      </c>
      <c r="H364" s="55">
        <f t="shared" si="174"/>
        <v>8.5000000000000006E-2</v>
      </c>
      <c r="I364" s="57">
        <f t="shared" si="215"/>
        <v>520.83333333333337</v>
      </c>
      <c r="J364" s="57">
        <f t="shared" si="215"/>
        <v>520.83333333333337</v>
      </c>
      <c r="K364" s="58">
        <f t="shared" si="214"/>
        <v>11889.457083735831</v>
      </c>
    </row>
    <row r="365" spans="1:11">
      <c r="A365" s="54">
        <f t="shared" si="209"/>
        <v>342</v>
      </c>
      <c r="B365" s="55">
        <f t="shared" si="210"/>
        <v>-1614667.3052227416</v>
      </c>
      <c r="C365" s="55">
        <f t="shared" si="211"/>
        <v>22128.275212971697</v>
      </c>
      <c r="D365" s="55">
        <f t="shared" si="212"/>
        <v>-11280.484795902537</v>
      </c>
      <c r="E365" s="55">
        <f t="shared" si="213"/>
        <v>10847.79041706916</v>
      </c>
      <c r="F365" s="56"/>
      <c r="G365" s="55">
        <f t="shared" si="177"/>
        <v>10847.790417069162</v>
      </c>
      <c r="H365" s="55">
        <f t="shared" si="174"/>
        <v>8.5000000000000006E-2</v>
      </c>
      <c r="I365" s="57">
        <f t="shared" si="215"/>
        <v>520.83333333333337</v>
      </c>
      <c r="J365" s="57">
        <f t="shared" si="215"/>
        <v>520.83333333333337</v>
      </c>
      <c r="K365" s="58">
        <f t="shared" si="214"/>
        <v>11889.457083735828</v>
      </c>
    </row>
    <row r="366" spans="1:11">
      <c r="A366" s="54">
        <f t="shared" si="209"/>
        <v>343</v>
      </c>
      <c r="B366" s="55">
        <f t="shared" si="210"/>
        <v>-1636952.3223851384</v>
      </c>
      <c r="C366" s="55">
        <f t="shared" si="211"/>
        <v>22285.017162396915</v>
      </c>
      <c r="D366" s="55">
        <f t="shared" si="212"/>
        <v>-11437.226745327753</v>
      </c>
      <c r="E366" s="55">
        <f t="shared" si="213"/>
        <v>10847.790417069162</v>
      </c>
      <c r="F366" s="56"/>
      <c r="G366" s="55">
        <f t="shared" si="177"/>
        <v>10847.790417069162</v>
      </c>
      <c r="H366" s="55">
        <f t="shared" si="174"/>
        <v>8.5000000000000006E-2</v>
      </c>
      <c r="I366" s="57">
        <f t="shared" si="215"/>
        <v>520.83333333333337</v>
      </c>
      <c r="J366" s="57">
        <f t="shared" si="215"/>
        <v>520.83333333333337</v>
      </c>
      <c r="K366" s="58">
        <f t="shared" si="214"/>
        <v>11889.45708373583</v>
      </c>
    </row>
    <row r="367" spans="1:11">
      <c r="A367" s="54">
        <f t="shared" si="209"/>
        <v>344</v>
      </c>
      <c r="B367" s="55">
        <f t="shared" si="210"/>
        <v>-1659395.1917524356</v>
      </c>
      <c r="C367" s="55">
        <f t="shared" si="211"/>
        <v>22442.869367297229</v>
      </c>
      <c r="D367" s="55">
        <f t="shared" si="212"/>
        <v>-11595.078950228066</v>
      </c>
      <c r="E367" s="55">
        <f t="shared" si="213"/>
        <v>10847.790417069164</v>
      </c>
      <c r="F367" s="56"/>
      <c r="G367" s="55">
        <f t="shared" si="177"/>
        <v>10847.790417069162</v>
      </c>
      <c r="H367" s="55">
        <f t="shared" si="174"/>
        <v>8.5000000000000006E-2</v>
      </c>
      <c r="I367" s="57">
        <f t="shared" si="215"/>
        <v>520.83333333333337</v>
      </c>
      <c r="J367" s="57">
        <f t="shared" si="215"/>
        <v>520.83333333333337</v>
      </c>
      <c r="K367" s="58">
        <f t="shared" si="214"/>
        <v>11889.457083735831</v>
      </c>
    </row>
    <row r="368" spans="1:11">
      <c r="A368" s="54">
        <f t="shared" si="209"/>
        <v>345</v>
      </c>
      <c r="B368" s="55">
        <f t="shared" si="210"/>
        <v>-1681997.0314444178</v>
      </c>
      <c r="C368" s="55">
        <f t="shared" si="211"/>
        <v>22601.839691982248</v>
      </c>
      <c r="D368" s="55">
        <f t="shared" si="212"/>
        <v>-11754.049274913086</v>
      </c>
      <c r="E368" s="55">
        <f t="shared" si="213"/>
        <v>10847.790417069162</v>
      </c>
      <c r="F368" s="56"/>
      <c r="G368" s="55">
        <f t="shared" si="177"/>
        <v>10847.790417069162</v>
      </c>
      <c r="H368" s="55">
        <f t="shared" si="174"/>
        <v>8.5000000000000006E-2</v>
      </c>
      <c r="I368" s="57">
        <f t="shared" si="215"/>
        <v>520.83333333333337</v>
      </c>
      <c r="J368" s="57">
        <f t="shared" si="215"/>
        <v>520.83333333333337</v>
      </c>
      <c r="K368" s="58">
        <f t="shared" si="214"/>
        <v>11889.45708373583</v>
      </c>
    </row>
    <row r="369" spans="1:11">
      <c r="A369" s="54">
        <f t="shared" si="209"/>
        <v>346</v>
      </c>
      <c r="B369" s="55">
        <f t="shared" si="210"/>
        <v>-1704758.967500885</v>
      </c>
      <c r="C369" s="55">
        <f t="shared" si="211"/>
        <v>22761.936056467122</v>
      </c>
      <c r="D369" s="55">
        <f t="shared" si="212"/>
        <v>-11914.145639397961</v>
      </c>
      <c r="E369" s="55">
        <f t="shared" si="213"/>
        <v>10847.790417069162</v>
      </c>
      <c r="F369" s="56"/>
      <c r="G369" s="55">
        <f t="shared" si="177"/>
        <v>10847.790417069162</v>
      </c>
      <c r="H369" s="55">
        <f t="shared" si="174"/>
        <v>8.5000000000000006E-2</v>
      </c>
      <c r="I369" s="57">
        <f t="shared" si="215"/>
        <v>520.83333333333337</v>
      </c>
      <c r="J369" s="57">
        <f t="shared" si="215"/>
        <v>520.83333333333337</v>
      </c>
      <c r="K369" s="58">
        <f t="shared" si="214"/>
        <v>11889.45708373583</v>
      </c>
    </row>
    <row r="370" spans="1:11">
      <c r="A370" s="54">
        <f t="shared" si="209"/>
        <v>347</v>
      </c>
      <c r="B370" s="55">
        <f t="shared" si="210"/>
        <v>-1727682.1339377521</v>
      </c>
      <c r="C370" s="55">
        <f t="shared" si="211"/>
        <v>22923.166436867097</v>
      </c>
      <c r="D370" s="55">
        <f t="shared" si="212"/>
        <v>-12075.376019797935</v>
      </c>
      <c r="E370" s="55">
        <f t="shared" si="213"/>
        <v>10847.790417069162</v>
      </c>
      <c r="F370" s="56"/>
      <c r="G370" s="55">
        <f t="shared" si="177"/>
        <v>10847.790417069162</v>
      </c>
      <c r="H370" s="55">
        <f t="shared" si="174"/>
        <v>8.5000000000000006E-2</v>
      </c>
      <c r="I370" s="57">
        <f t="shared" si="215"/>
        <v>520.83333333333337</v>
      </c>
      <c r="J370" s="57">
        <f t="shared" si="215"/>
        <v>520.83333333333337</v>
      </c>
      <c r="K370" s="58">
        <f t="shared" si="214"/>
        <v>11889.45708373583</v>
      </c>
    </row>
    <row r="371" spans="1:11">
      <c r="A371" s="54">
        <f t="shared" si="209"/>
        <v>348</v>
      </c>
      <c r="B371" s="55">
        <f t="shared" si="210"/>
        <v>-1750767.672803547</v>
      </c>
      <c r="C371" s="55">
        <f t="shared" si="211"/>
        <v>23085.538865794908</v>
      </c>
      <c r="D371" s="55">
        <f t="shared" si="212"/>
        <v>-12237.748448725746</v>
      </c>
      <c r="E371" s="55">
        <f t="shared" si="213"/>
        <v>10847.790417069162</v>
      </c>
      <c r="F371" s="56"/>
      <c r="G371" s="55">
        <f t="shared" si="177"/>
        <v>10847.790417069162</v>
      </c>
      <c r="H371" s="55">
        <f t="shared" si="174"/>
        <v>8.5000000000000006E-2</v>
      </c>
      <c r="I371" s="57">
        <f t="shared" si="215"/>
        <v>520.83333333333337</v>
      </c>
      <c r="J371" s="57">
        <f t="shared" si="215"/>
        <v>520.83333333333337</v>
      </c>
      <c r="K371" s="58">
        <f t="shared" si="214"/>
        <v>11889.45708373583</v>
      </c>
    </row>
    <row r="372" spans="1:11">
      <c r="A372" s="54">
        <f t="shared" si="209"/>
        <v>349</v>
      </c>
      <c r="B372" s="55">
        <f t="shared" si="210"/>
        <v>-1774016.7342363079</v>
      </c>
      <c r="C372" s="55">
        <f t="shared" si="211"/>
        <v>23249.061432760951</v>
      </c>
      <c r="D372" s="55">
        <f t="shared" si="212"/>
        <v>-12401.271015691791</v>
      </c>
      <c r="E372" s="55">
        <f t="shared" si="213"/>
        <v>10847.79041706916</v>
      </c>
      <c r="F372" s="56"/>
      <c r="G372" s="55">
        <f t="shared" si="177"/>
        <v>10847.790417069162</v>
      </c>
      <c r="H372" s="55">
        <f t="shared" si="174"/>
        <v>8.5000000000000006E-2</v>
      </c>
      <c r="I372" s="57">
        <f t="shared" si="215"/>
        <v>520.83333333333337</v>
      </c>
      <c r="J372" s="57">
        <f t="shared" si="215"/>
        <v>520.83333333333337</v>
      </c>
      <c r="K372" s="58">
        <f t="shared" si="214"/>
        <v>11889.457083735828</v>
      </c>
    </row>
    <row r="373" spans="1:11">
      <c r="A373" s="54">
        <f t="shared" si="209"/>
        <v>350</v>
      </c>
      <c r="B373" s="55">
        <f t="shared" si="210"/>
        <v>-1797430.4765208843</v>
      </c>
      <c r="C373" s="55">
        <f t="shared" si="211"/>
        <v>23413.742284576343</v>
      </c>
      <c r="D373" s="55">
        <f t="shared" si="212"/>
        <v>-12565.951867507181</v>
      </c>
      <c r="E373" s="55">
        <f t="shared" si="213"/>
        <v>10847.790417069162</v>
      </c>
      <c r="F373" s="56"/>
      <c r="G373" s="55">
        <f t="shared" si="177"/>
        <v>10847.790417069162</v>
      </c>
      <c r="H373" s="55">
        <f t="shared" si="174"/>
        <v>8.5000000000000006E-2</v>
      </c>
      <c r="I373" s="57">
        <f t="shared" si="215"/>
        <v>520.83333333333337</v>
      </c>
      <c r="J373" s="57">
        <f t="shared" si="215"/>
        <v>520.83333333333337</v>
      </c>
      <c r="K373" s="58">
        <f t="shared" si="214"/>
        <v>11889.45708373583</v>
      </c>
    </row>
    <row r="374" spans="1:11">
      <c r="A374" s="54">
        <f t="shared" si="209"/>
        <v>351</v>
      </c>
      <c r="B374" s="55">
        <f t="shared" si="210"/>
        <v>-1821010.0661466431</v>
      </c>
      <c r="C374" s="55">
        <f t="shared" si="211"/>
        <v>23579.589625758759</v>
      </c>
      <c r="D374" s="55">
        <f t="shared" si="212"/>
        <v>-12731.799208689597</v>
      </c>
      <c r="E374" s="55">
        <f t="shared" si="213"/>
        <v>10847.790417069162</v>
      </c>
      <c r="F374" s="56"/>
      <c r="G374" s="55">
        <f t="shared" si="177"/>
        <v>10847.790417069162</v>
      </c>
      <c r="H374" s="55">
        <f t="shared" si="174"/>
        <v>8.5000000000000006E-2</v>
      </c>
      <c r="I374" s="57">
        <f t="shared" si="215"/>
        <v>520.83333333333337</v>
      </c>
      <c r="J374" s="57">
        <f t="shared" si="215"/>
        <v>520.83333333333337</v>
      </c>
      <c r="K374" s="58">
        <f t="shared" si="214"/>
        <v>11889.45708373583</v>
      </c>
    </row>
    <row r="375" spans="1:11">
      <c r="A375" s="54">
        <f t="shared" si="209"/>
        <v>352</v>
      </c>
      <c r="B375" s="55">
        <f t="shared" si="210"/>
        <v>-1844756.6778655844</v>
      </c>
      <c r="C375" s="55">
        <f t="shared" si="211"/>
        <v>23746.611718941218</v>
      </c>
      <c r="D375" s="55">
        <f t="shared" si="212"/>
        <v>-12898.821301872056</v>
      </c>
      <c r="E375" s="55">
        <f t="shared" si="213"/>
        <v>10847.790417069162</v>
      </c>
      <c r="F375" s="56"/>
      <c r="G375" s="55">
        <f t="shared" si="177"/>
        <v>10847.790417069162</v>
      </c>
      <c r="H375" s="55">
        <f t="shared" si="174"/>
        <v>8.5000000000000006E-2</v>
      </c>
      <c r="I375" s="57">
        <f t="shared" si="215"/>
        <v>520.83333333333337</v>
      </c>
      <c r="J375" s="57">
        <f t="shared" si="215"/>
        <v>520.83333333333337</v>
      </c>
      <c r="K375" s="58">
        <f t="shared" si="214"/>
        <v>11889.45708373583</v>
      </c>
    </row>
    <row r="376" spans="1:11">
      <c r="A376" s="54">
        <f t="shared" si="209"/>
        <v>353</v>
      </c>
      <c r="B376" s="55">
        <f t="shared" si="210"/>
        <v>-1868671.4947508681</v>
      </c>
      <c r="C376" s="55">
        <f t="shared" si="211"/>
        <v>23914.816885283719</v>
      </c>
      <c r="D376" s="55">
        <f t="shared" si="212"/>
        <v>-13067.026468214557</v>
      </c>
      <c r="E376" s="55">
        <f t="shared" si="213"/>
        <v>10847.790417069162</v>
      </c>
      <c r="F376" s="56"/>
      <c r="G376" s="55">
        <f t="shared" si="177"/>
        <v>10847.790417069162</v>
      </c>
      <c r="H376" s="55">
        <f t="shared" si="174"/>
        <v>8.5000000000000006E-2</v>
      </c>
      <c r="I376" s="57">
        <f t="shared" si="215"/>
        <v>520.83333333333337</v>
      </c>
      <c r="J376" s="57">
        <f t="shared" si="215"/>
        <v>520.83333333333337</v>
      </c>
      <c r="K376" s="58">
        <f t="shared" si="214"/>
        <v>11889.45708373583</v>
      </c>
    </row>
    <row r="377" spans="1:11">
      <c r="A377" s="54">
        <f t="shared" si="209"/>
        <v>354</v>
      </c>
      <c r="B377" s="55">
        <f t="shared" si="210"/>
        <v>-1892755.7082557559</v>
      </c>
      <c r="C377" s="55">
        <f t="shared" si="211"/>
        <v>24084.213504887812</v>
      </c>
      <c r="D377" s="55">
        <f t="shared" si="212"/>
        <v>-13236.42308781865</v>
      </c>
      <c r="E377" s="55">
        <f t="shared" si="213"/>
        <v>10847.790417069162</v>
      </c>
      <c r="F377" s="56"/>
      <c r="G377" s="55">
        <f t="shared" si="177"/>
        <v>10847.790417069162</v>
      </c>
      <c r="H377" s="55">
        <f t="shared" si="174"/>
        <v>8.5000000000000006E-2</v>
      </c>
      <c r="I377" s="57">
        <f t="shared" si="215"/>
        <v>520.83333333333337</v>
      </c>
      <c r="J377" s="57">
        <f t="shared" si="215"/>
        <v>520.83333333333337</v>
      </c>
      <c r="K377" s="58">
        <f t="shared" si="214"/>
        <v>11889.45708373583</v>
      </c>
    </row>
    <row r="378" spans="1:11">
      <c r="A378" s="54">
        <f t="shared" si="209"/>
        <v>355</v>
      </c>
      <c r="B378" s="55">
        <f t="shared" si="210"/>
        <v>-1917010.5182729701</v>
      </c>
      <c r="C378" s="55">
        <f t="shared" si="211"/>
        <v>24254.810017214098</v>
      </c>
      <c r="D378" s="55">
        <f t="shared" si="212"/>
        <v>-13407.019600144939</v>
      </c>
      <c r="E378" s="55">
        <f t="shared" si="213"/>
        <v>10847.79041706916</v>
      </c>
      <c r="F378" s="56"/>
      <c r="G378" s="55">
        <f t="shared" si="177"/>
        <v>10847.790417069162</v>
      </c>
      <c r="H378" s="55">
        <f t="shared" si="174"/>
        <v>8.5000000000000006E-2</v>
      </c>
      <c r="I378" s="57">
        <f t="shared" si="215"/>
        <v>520.83333333333337</v>
      </c>
      <c r="J378" s="57">
        <f t="shared" si="215"/>
        <v>520.83333333333337</v>
      </c>
      <c r="K378" s="58">
        <f t="shared" si="214"/>
        <v>11889.457083735828</v>
      </c>
    </row>
    <row r="379" spans="1:11">
      <c r="A379" s="54">
        <f t="shared" si="209"/>
        <v>356</v>
      </c>
      <c r="B379" s="55">
        <f t="shared" si="210"/>
        <v>-1941437.1331944729</v>
      </c>
      <c r="C379" s="55">
        <f t="shared" si="211"/>
        <v>24426.614921502704</v>
      </c>
      <c r="D379" s="55">
        <f t="shared" si="212"/>
        <v>-13578.82450443354</v>
      </c>
      <c r="E379" s="55">
        <f t="shared" si="213"/>
        <v>10847.790417069164</v>
      </c>
      <c r="F379" s="56"/>
      <c r="G379" s="55">
        <f t="shared" si="177"/>
        <v>10847.790417069162</v>
      </c>
      <c r="H379" s="55">
        <f t="shared" si="174"/>
        <v>8.5000000000000006E-2</v>
      </c>
      <c r="I379" s="57">
        <f t="shared" si="215"/>
        <v>520.83333333333337</v>
      </c>
      <c r="J379" s="57">
        <f t="shared" si="215"/>
        <v>520.83333333333337</v>
      </c>
      <c r="K379" s="58">
        <f t="shared" si="214"/>
        <v>11889.457083735831</v>
      </c>
    </row>
    <row r="380" spans="1:11">
      <c r="A380" s="54">
        <f t="shared" si="209"/>
        <v>357</v>
      </c>
      <c r="B380" s="55">
        <f t="shared" si="210"/>
        <v>-1966036.7699716697</v>
      </c>
      <c r="C380" s="55">
        <f t="shared" si="211"/>
        <v>24599.636777196676</v>
      </c>
      <c r="D380" s="55">
        <f t="shared" si="212"/>
        <v>-13751.846360127516</v>
      </c>
      <c r="E380" s="55">
        <f t="shared" si="213"/>
        <v>10847.79041706916</v>
      </c>
      <c r="F380" s="56"/>
      <c r="G380" s="55">
        <f t="shared" si="177"/>
        <v>10847.790417069162</v>
      </c>
      <c r="H380" s="55">
        <f t="shared" si="174"/>
        <v>8.5000000000000006E-2</v>
      </c>
      <c r="I380" s="57">
        <f t="shared" si="215"/>
        <v>520.83333333333337</v>
      </c>
      <c r="J380" s="57">
        <f t="shared" si="215"/>
        <v>520.83333333333337</v>
      </c>
      <c r="K380" s="58">
        <f t="shared" si="214"/>
        <v>11889.457083735828</v>
      </c>
    </row>
    <row r="381" spans="1:11">
      <c r="A381" s="54">
        <f t="shared" si="209"/>
        <v>358</v>
      </c>
      <c r="B381" s="55">
        <f t="shared" si="210"/>
        <v>-1990810.6541760382</v>
      </c>
      <c r="C381" s="55">
        <f t="shared" si="211"/>
        <v>24773.884204368493</v>
      </c>
      <c r="D381" s="55">
        <f t="shared" si="212"/>
        <v>-13926.093787299329</v>
      </c>
      <c r="E381" s="55">
        <f t="shared" si="213"/>
        <v>10847.790417069164</v>
      </c>
      <c r="F381" s="56"/>
      <c r="G381" s="55">
        <f t="shared" si="177"/>
        <v>10847.790417069162</v>
      </c>
      <c r="H381" s="55">
        <f t="shared" si="174"/>
        <v>8.5000000000000006E-2</v>
      </c>
      <c r="I381" s="57">
        <f t="shared" si="215"/>
        <v>520.83333333333337</v>
      </c>
      <c r="J381" s="57">
        <f t="shared" si="215"/>
        <v>520.83333333333337</v>
      </c>
      <c r="K381" s="58">
        <f t="shared" si="214"/>
        <v>11889.457083735831</v>
      </c>
    </row>
    <row r="382" spans="1:11">
      <c r="A382" s="54">
        <f t="shared" si="209"/>
        <v>359</v>
      </c>
      <c r="B382" s="55">
        <f t="shared" si="210"/>
        <v>-2015760.0200601877</v>
      </c>
      <c r="C382" s="55">
        <f t="shared" si="211"/>
        <v>24949.365884149433</v>
      </c>
      <c r="D382" s="55">
        <f t="shared" si="212"/>
        <v>-14101.575467080271</v>
      </c>
      <c r="E382" s="55">
        <f t="shared" si="213"/>
        <v>10847.790417069162</v>
      </c>
      <c r="F382" s="56"/>
      <c r="G382" s="55">
        <f t="shared" si="177"/>
        <v>10847.790417069162</v>
      </c>
      <c r="H382" s="55">
        <f t="shared" si="174"/>
        <v>8.5000000000000006E-2</v>
      </c>
      <c r="I382" s="57">
        <f t="shared" si="215"/>
        <v>520.83333333333337</v>
      </c>
      <c r="J382" s="57">
        <f t="shared" si="215"/>
        <v>520.83333333333337</v>
      </c>
      <c r="K382" s="58">
        <f t="shared" si="214"/>
        <v>11889.45708373583</v>
      </c>
    </row>
    <row r="383" spans="1:11">
      <c r="A383" s="54">
        <f t="shared" si="209"/>
        <v>360</v>
      </c>
      <c r="B383" s="55">
        <f t="shared" si="210"/>
        <v>-2040886.1106193499</v>
      </c>
      <c r="C383" s="55">
        <f t="shared" si="211"/>
        <v>25126.090559162156</v>
      </c>
      <c r="D383" s="55">
        <f t="shared" si="212"/>
        <v>-14278.300142092996</v>
      </c>
      <c r="E383" s="55">
        <f t="shared" si="213"/>
        <v>10847.79041706916</v>
      </c>
      <c r="F383" s="56"/>
      <c r="G383" s="55">
        <f t="shared" si="177"/>
        <v>10847.790417069162</v>
      </c>
      <c r="H383" s="55">
        <f t="shared" si="174"/>
        <v>8.5000000000000006E-2</v>
      </c>
      <c r="I383" s="57">
        <f t="shared" si="215"/>
        <v>520.83333333333337</v>
      </c>
      <c r="J383" s="57">
        <f t="shared" si="215"/>
        <v>520.83333333333337</v>
      </c>
      <c r="K383" s="58">
        <f t="shared" si="214"/>
        <v>11889.457083735828</v>
      </c>
    </row>
  </sheetData>
  <mergeCells count="17">
    <mergeCell ref="D10:I10"/>
    <mergeCell ref="AA32:AE32"/>
    <mergeCell ref="B6:J6"/>
    <mergeCell ref="D13:I13"/>
    <mergeCell ref="D16:I16"/>
    <mergeCell ref="C16:C20"/>
    <mergeCell ref="D11:I11"/>
    <mergeCell ref="D18:I18"/>
    <mergeCell ref="D20:I20"/>
    <mergeCell ref="D19:I19"/>
    <mergeCell ref="D12:I12"/>
    <mergeCell ref="D17:I17"/>
    <mergeCell ref="AN3:AR3"/>
    <mergeCell ref="D4:J4"/>
    <mergeCell ref="D5:J5"/>
    <mergeCell ref="B4:C4"/>
    <mergeCell ref="B5:C5"/>
  </mergeCells>
  <conditionalFormatting sqref="J13">
    <cfRule type="cellIs" dxfId="20" priority="10" operator="equal">
      <formula>0.4</formula>
    </cfRule>
    <cfRule type="cellIs" dxfId="19" priority="11" operator="greaterThan">
      <formula>0.401</formula>
    </cfRule>
    <cfRule type="cellIs" dxfId="18" priority="12" operator="lessThan">
      <formula>0.4</formula>
    </cfRule>
  </conditionalFormatting>
  <conditionalFormatting sqref="B24:B323">
    <cfRule type="cellIs" dxfId="17" priority="9" operator="equal">
      <formula>0</formula>
    </cfRule>
  </conditionalFormatting>
  <conditionalFormatting sqref="J20">
    <cfRule type="cellIs" dxfId="16" priority="8" operator="greaterThan">
      <formula>0.8</formula>
    </cfRule>
  </conditionalFormatting>
  <conditionalFormatting sqref="B360:B383">
    <cfRule type="cellIs" dxfId="15" priority="1" operator="equal">
      <formula>0</formula>
    </cfRule>
  </conditionalFormatting>
  <conditionalFormatting sqref="B324">
    <cfRule type="cellIs" dxfId="14" priority="7" operator="equal">
      <formula>0</formula>
    </cfRule>
  </conditionalFormatting>
  <conditionalFormatting sqref="B325">
    <cfRule type="cellIs" dxfId="13" priority="6" operator="equal">
      <formula>0</formula>
    </cfRule>
  </conditionalFormatting>
  <conditionalFormatting sqref="B326">
    <cfRule type="cellIs" dxfId="12" priority="5" operator="equal">
      <formula>0</formula>
    </cfRule>
  </conditionalFormatting>
  <conditionalFormatting sqref="B327">
    <cfRule type="cellIs" dxfId="11" priority="4" operator="equal">
      <formula>0</formula>
    </cfRule>
  </conditionalFormatting>
  <conditionalFormatting sqref="B328">
    <cfRule type="cellIs" dxfId="10" priority="3" operator="equal">
      <formula>0</formula>
    </cfRule>
  </conditionalFormatting>
  <conditionalFormatting sqref="B329:B359">
    <cfRule type="cellIs" dxfId="9" priority="2" operator="equal">
      <formula>0</formula>
    </cfRule>
  </conditionalFormatting>
  <dataValidations count="3">
    <dataValidation type="list" allowBlank="1" showInputMessage="1" showErrorMessage="1" sqref="D5 K5" xr:uid="{00000000-0002-0000-0100-000000000000}">
      <formula1>$U$23:$U$29</formula1>
    </dataValidation>
    <dataValidation type="list" allowBlank="1" showInputMessage="1" showErrorMessage="1" sqref="H15" xr:uid="{00000000-0002-0000-0100-000001000000}">
      <formula1>$U$30:$U$31</formula1>
    </dataValidation>
    <dataValidation type="list" allowBlank="1" showInputMessage="1" showErrorMessage="1" sqref="D15 J15" xr:uid="{00000000-0002-0000-0100-000002000000}">
      <formula1>$U$30:$U$32</formula1>
    </dataValidation>
  </dataValidations>
  <pageMargins left="1.06" right="0.70866141732283472" top="0.74803149606299213" bottom="0.74803149606299213" header="0.31496062992125984" footer="0.31496062992125984"/>
  <pageSetup scale="92" orientation="portrait" r:id="rId1"/>
  <headerFooter>
    <oddFooter>&amp;CSe puede realizar abono a capital mensual.
Existe penalización por cancelación anticipada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C1:AO383"/>
  <sheetViews>
    <sheetView view="pageBreakPreview" zoomScale="115" zoomScaleNormal="110" zoomScaleSheetLayoutView="115" workbookViewId="0">
      <selection activeCell="F8" sqref="F8"/>
    </sheetView>
  </sheetViews>
  <sheetFormatPr defaultColWidth="9.140625" defaultRowHeight="13.9"/>
  <cols>
    <col min="1" max="1" width="4.7109375" style="2" customWidth="1"/>
    <col min="2" max="2" width="5.5703125" style="2" customWidth="1"/>
    <col min="3" max="3" width="3.85546875" style="71" customWidth="1"/>
    <col min="4" max="4" width="18.5703125" style="2" customWidth="1"/>
    <col min="5" max="5" width="12.85546875" style="2" customWidth="1"/>
    <col min="6" max="6" width="12.7109375" style="2" bestFit="1" customWidth="1"/>
    <col min="7" max="7" width="13.7109375" style="2" hidden="1" customWidth="1"/>
    <col min="8" max="8" width="9.140625" style="2"/>
    <col min="9" max="9" width="17.42578125" style="2" customWidth="1"/>
    <col min="10" max="11" width="11.42578125" style="2" customWidth="1"/>
    <col min="12" max="14" width="11.42578125" style="80" customWidth="1"/>
    <col min="15" max="15" width="11.28515625" style="80" customWidth="1"/>
    <col min="16" max="16" width="11.42578125" style="80" customWidth="1"/>
    <col min="17" max="18" width="11.42578125" style="134" customWidth="1"/>
    <col min="19" max="20" width="11.42578125" style="4" customWidth="1"/>
    <col min="21" max="24" width="11.42578125" style="135" customWidth="1"/>
    <col min="25" max="25" width="11.42578125" style="4" customWidth="1"/>
    <col min="26" max="37" width="11.42578125" style="134" customWidth="1"/>
    <col min="38" max="41" width="11.42578125" style="80" customWidth="1"/>
    <col min="42" max="249" width="11.42578125" style="2" customWidth="1"/>
    <col min="250" max="16384" width="9.140625" style="2"/>
  </cols>
  <sheetData>
    <row r="1" spans="4:11">
      <c r="I1" s="3" t="s">
        <v>17</v>
      </c>
    </row>
    <row r="4" spans="4:11">
      <c r="D4" s="178" t="s">
        <v>18</v>
      </c>
      <c r="E4" s="178"/>
      <c r="F4" s="219" t="s">
        <v>56</v>
      </c>
      <c r="G4" s="219"/>
      <c r="H4" s="219"/>
      <c r="I4" s="219"/>
      <c r="J4" s="14"/>
    </row>
    <row r="5" spans="4:11" ht="14.45" thickBot="1">
      <c r="D5" s="179" t="s">
        <v>19</v>
      </c>
      <c r="E5" s="180"/>
      <c r="F5" s="220" t="s">
        <v>57</v>
      </c>
      <c r="G5" s="220"/>
      <c r="H5" s="220"/>
      <c r="I5" s="220"/>
      <c r="J5" s="14"/>
    </row>
    <row r="6" spans="4:11" ht="14.45" thickBot="1">
      <c r="D6" s="210" t="s">
        <v>21</v>
      </c>
      <c r="E6" s="211"/>
      <c r="F6" s="211"/>
      <c r="G6" s="211"/>
      <c r="H6" s="211"/>
      <c r="I6" s="212"/>
      <c r="J6" s="14"/>
    </row>
    <row r="7" spans="4:11" ht="24">
      <c r="D7" s="113" t="s">
        <v>22</v>
      </c>
      <c r="E7" s="114" t="s">
        <v>23</v>
      </c>
      <c r="F7" s="115" t="s">
        <v>24</v>
      </c>
      <c r="G7" s="115" t="s">
        <v>25</v>
      </c>
      <c r="H7" s="127" t="s">
        <v>58</v>
      </c>
      <c r="I7" s="129" t="s">
        <v>27</v>
      </c>
      <c r="J7" s="14"/>
    </row>
    <row r="8" spans="4:11" ht="14.45" thickBot="1">
      <c r="D8" s="116">
        <v>1600000</v>
      </c>
      <c r="E8" s="117">
        <v>300</v>
      </c>
      <c r="F8" s="118">
        <v>8.2500000000000004E-2</v>
      </c>
      <c r="G8" s="119" t="e">
        <f>#REF!*(R35/T35)</f>
        <v>#REF!</v>
      </c>
      <c r="H8" s="128">
        <f>+E24+F24</f>
        <v>16333.333333333332</v>
      </c>
      <c r="I8" s="174">
        <f>+H8+H24+I24</f>
        <v>17293.333333333332</v>
      </c>
      <c r="J8" s="14"/>
    </row>
    <row r="9" spans="4:11">
      <c r="D9" s="14"/>
      <c r="E9" s="14"/>
      <c r="F9" s="14"/>
      <c r="G9" s="14"/>
      <c r="H9" s="14"/>
      <c r="I9" s="14"/>
      <c r="J9" s="14"/>
    </row>
    <row r="10" spans="4:11" ht="11.25" customHeight="1">
      <c r="D10" s="19"/>
      <c r="E10" s="221" t="s">
        <v>29</v>
      </c>
      <c r="F10" s="222"/>
      <c r="G10" s="222"/>
      <c r="H10" s="223"/>
      <c r="I10" s="173">
        <v>7612.93</v>
      </c>
      <c r="J10" s="14"/>
    </row>
    <row r="11" spans="4:11" ht="11.25" customHeight="1">
      <c r="D11" s="19"/>
      <c r="E11" s="224" t="s">
        <v>30</v>
      </c>
      <c r="F11" s="225"/>
      <c r="G11" s="225"/>
      <c r="H11" s="226"/>
      <c r="I11" s="23">
        <v>53548.24</v>
      </c>
      <c r="J11" s="14"/>
    </row>
    <row r="12" spans="4:11" ht="11.25" customHeight="1">
      <c r="D12" s="19"/>
      <c r="E12" s="227" t="s">
        <v>31</v>
      </c>
      <c r="F12" s="228"/>
      <c r="G12" s="228"/>
      <c r="H12" s="229"/>
      <c r="I12" s="24">
        <v>100000</v>
      </c>
      <c r="J12" s="14"/>
    </row>
    <row r="13" spans="4:11" ht="11.25" customHeight="1">
      <c r="D13" s="19"/>
      <c r="E13" s="208" t="s">
        <v>32</v>
      </c>
      <c r="F13" s="208"/>
      <c r="G13" s="208"/>
      <c r="H13" s="208"/>
      <c r="I13" s="172">
        <f>+I11/I12</f>
        <v>0.53548240000000003</v>
      </c>
      <c r="J13" s="14"/>
    </row>
    <row r="14" spans="4:11">
      <c r="D14" s="14"/>
      <c r="E14" s="14"/>
      <c r="G14" s="14"/>
      <c r="H14" s="14"/>
      <c r="I14" s="14"/>
      <c r="J14" s="14"/>
    </row>
    <row r="15" spans="4:11">
      <c r="E15" s="112" t="s">
        <v>33</v>
      </c>
      <c r="F15" s="105" t="s">
        <v>34</v>
      </c>
      <c r="G15" s="106" t="s">
        <v>34</v>
      </c>
      <c r="H15" s="112" t="s">
        <v>35</v>
      </c>
      <c r="I15" s="105" t="s">
        <v>36</v>
      </c>
      <c r="J15" s="14"/>
    </row>
    <row r="16" spans="4:11">
      <c r="E16" s="213" t="s">
        <v>37</v>
      </c>
      <c r="F16" s="190" t="s">
        <v>38</v>
      </c>
      <c r="G16" s="191"/>
      <c r="H16" s="192"/>
      <c r="I16" s="33">
        <f>1678167.11*30%</f>
        <v>503450.13300000003</v>
      </c>
      <c r="K16" s="63"/>
    </row>
    <row r="17" spans="3:24" ht="12.75" customHeight="1">
      <c r="E17" s="214"/>
      <c r="F17" s="190" t="s">
        <v>39</v>
      </c>
      <c r="G17" s="191"/>
      <c r="H17" s="192"/>
      <c r="I17" s="33">
        <f>1678167.11*70%</f>
        <v>1174716.977</v>
      </c>
    </row>
    <row r="18" spans="3:24">
      <c r="E18" s="214"/>
      <c r="F18" s="216" t="s">
        <v>40</v>
      </c>
      <c r="G18" s="217"/>
      <c r="H18" s="218"/>
      <c r="I18" s="34">
        <f>+I16+I17</f>
        <v>1678167.1099999999</v>
      </c>
    </row>
    <row r="19" spans="3:24" ht="22.5" customHeight="1">
      <c r="E19" s="214"/>
      <c r="F19" s="190" t="s">
        <v>41</v>
      </c>
      <c r="G19" s="191"/>
      <c r="H19" s="192"/>
      <c r="I19" s="33">
        <f>+I18*0.8</f>
        <v>1342533.6880000001</v>
      </c>
    </row>
    <row r="20" spans="3:24" ht="18.75" customHeight="1">
      <c r="E20" s="215"/>
      <c r="F20" s="190" t="s">
        <v>42</v>
      </c>
      <c r="G20" s="191"/>
      <c r="H20" s="192"/>
      <c r="I20" s="36">
        <f>+D8/I18</f>
        <v>0.95342114052038607</v>
      </c>
    </row>
    <row r="21" spans="3:24" ht="14.45" thickBot="1">
      <c r="D21" s="51"/>
      <c r="E21" s="51"/>
      <c r="F21" s="51"/>
      <c r="G21" s="51"/>
      <c r="H21" s="51"/>
      <c r="I21" s="51"/>
      <c r="J21" s="51"/>
    </row>
    <row r="22" spans="3:24" ht="14.45" thickBot="1">
      <c r="D22" s="72" t="s">
        <v>43</v>
      </c>
      <c r="E22" s="73" t="s">
        <v>44</v>
      </c>
      <c r="F22" s="73" t="s">
        <v>45</v>
      </c>
      <c r="G22" s="73" t="s">
        <v>46</v>
      </c>
      <c r="H22" s="74" t="s">
        <v>47</v>
      </c>
      <c r="I22" s="74" t="s">
        <v>48</v>
      </c>
      <c r="J22" s="75" t="s">
        <v>49</v>
      </c>
      <c r="L22" s="209"/>
      <c r="M22" s="209"/>
      <c r="N22" s="209"/>
      <c r="O22" s="209"/>
    </row>
    <row r="23" spans="3:24">
      <c r="C23" s="76">
        <v>0</v>
      </c>
      <c r="D23" s="77">
        <f>D8</f>
        <v>1600000</v>
      </c>
      <c r="E23" s="78"/>
      <c r="F23" s="78"/>
      <c r="G23" s="78"/>
      <c r="H23" s="78"/>
      <c r="I23" s="78"/>
      <c r="J23" s="78"/>
      <c r="M23" s="132"/>
      <c r="N23" s="132"/>
      <c r="O23" s="81"/>
      <c r="U23" s="167" t="s">
        <v>59</v>
      </c>
      <c r="V23" s="83"/>
      <c r="W23" s="83" t="s">
        <v>20</v>
      </c>
      <c r="X23" s="83"/>
    </row>
    <row r="24" spans="3:24">
      <c r="C24" s="76">
        <v>1</v>
      </c>
      <c r="D24" s="58">
        <f t="shared" ref="D24:D55" si="0">D23-E24</f>
        <v>1594666.6666666667</v>
      </c>
      <c r="E24" s="57">
        <f>D8/E8</f>
        <v>5333.333333333333</v>
      </c>
      <c r="F24" s="57">
        <f>(((D23*$F$8/360))*$U$24)</f>
        <v>11000</v>
      </c>
      <c r="G24" s="58">
        <f>+E24+F24</f>
        <v>16333.333333333332</v>
      </c>
      <c r="H24" s="79">
        <f>($D$8*0.0036)/12</f>
        <v>480</v>
      </c>
      <c r="I24" s="79">
        <f>($D$8*0.0036)/12</f>
        <v>480</v>
      </c>
      <c r="J24" s="58">
        <f>+E24+F24+H24+I24</f>
        <v>17293.333333333332</v>
      </c>
      <c r="O24" s="82"/>
      <c r="U24" s="83">
        <v>30</v>
      </c>
      <c r="V24" s="83"/>
      <c r="W24" s="83" t="s">
        <v>50</v>
      </c>
      <c r="X24" s="83"/>
    </row>
    <row r="25" spans="3:24">
      <c r="C25" s="76">
        <v>2</v>
      </c>
      <c r="D25" s="58">
        <f t="shared" si="0"/>
        <v>1589333.3333333335</v>
      </c>
      <c r="E25" s="57">
        <f>E24</f>
        <v>5333.333333333333</v>
      </c>
      <c r="F25" s="57">
        <f t="shared" ref="F25:F87" si="1">(((D24*$F$8/360))*$U$24)</f>
        <v>10963.333333333334</v>
      </c>
      <c r="G25" s="58">
        <f>+E25+F25</f>
        <v>16296.666666666668</v>
      </c>
      <c r="H25" s="79">
        <f t="shared" ref="H25:I88" si="2">($D$8*0.0036)/12</f>
        <v>480</v>
      </c>
      <c r="I25" s="79">
        <f t="shared" si="2"/>
        <v>480</v>
      </c>
      <c r="J25" s="58">
        <f t="shared" ref="J25:J88" si="3">+E25+F25+H25+I25</f>
        <v>17256.666666666668</v>
      </c>
      <c r="U25" s="83"/>
      <c r="V25" s="83"/>
      <c r="W25" s="83" t="s">
        <v>51</v>
      </c>
      <c r="X25" s="83"/>
    </row>
    <row r="26" spans="3:24">
      <c r="C26" s="76">
        <v>3</v>
      </c>
      <c r="D26" s="58">
        <f t="shared" si="0"/>
        <v>1584000.0000000002</v>
      </c>
      <c r="E26" s="57">
        <f t="shared" ref="E26:E89" si="4">E25</f>
        <v>5333.333333333333</v>
      </c>
      <c r="F26" s="57">
        <f t="shared" si="1"/>
        <v>10926.666666666668</v>
      </c>
      <c r="G26" s="58">
        <f t="shared" ref="G26:G89" si="5">+E26+F26</f>
        <v>16260</v>
      </c>
      <c r="H26" s="79">
        <f t="shared" si="2"/>
        <v>480</v>
      </c>
      <c r="I26" s="79">
        <f t="shared" si="2"/>
        <v>480</v>
      </c>
      <c r="J26" s="58">
        <f t="shared" si="3"/>
        <v>17220</v>
      </c>
      <c r="U26" s="83"/>
      <c r="V26" s="83"/>
      <c r="W26" s="83" t="s">
        <v>57</v>
      </c>
      <c r="X26" s="83"/>
    </row>
    <row r="27" spans="3:24">
      <c r="C27" s="76">
        <v>4</v>
      </c>
      <c r="D27" s="58">
        <f t="shared" si="0"/>
        <v>1578666.666666667</v>
      </c>
      <c r="E27" s="57">
        <f t="shared" si="4"/>
        <v>5333.333333333333</v>
      </c>
      <c r="F27" s="57">
        <f t="shared" si="1"/>
        <v>10890.000000000002</v>
      </c>
      <c r="G27" s="58">
        <f t="shared" si="5"/>
        <v>16223.333333333336</v>
      </c>
      <c r="H27" s="79">
        <f t="shared" si="2"/>
        <v>480</v>
      </c>
      <c r="I27" s="79">
        <f t="shared" si="2"/>
        <v>480</v>
      </c>
      <c r="J27" s="58">
        <f t="shared" si="3"/>
        <v>17183.333333333336</v>
      </c>
      <c r="U27" s="83"/>
      <c r="V27" s="83"/>
      <c r="W27" s="83" t="s">
        <v>53</v>
      </c>
      <c r="X27" s="83"/>
    </row>
    <row r="28" spans="3:24">
      <c r="C28" s="76">
        <v>5</v>
      </c>
      <c r="D28" s="58">
        <f t="shared" si="0"/>
        <v>1573333.3333333337</v>
      </c>
      <c r="E28" s="57">
        <f t="shared" si="4"/>
        <v>5333.333333333333</v>
      </c>
      <c r="F28" s="57">
        <f t="shared" si="1"/>
        <v>10853.333333333336</v>
      </c>
      <c r="G28" s="58">
        <f t="shared" si="5"/>
        <v>16186.666666666668</v>
      </c>
      <c r="H28" s="79">
        <f t="shared" si="2"/>
        <v>480</v>
      </c>
      <c r="I28" s="79">
        <f t="shared" si="2"/>
        <v>480</v>
      </c>
      <c r="J28" s="58">
        <f t="shared" si="3"/>
        <v>17146.666666666668</v>
      </c>
      <c r="U28" s="83"/>
      <c r="V28" s="83"/>
      <c r="W28" s="84" t="s">
        <v>54</v>
      </c>
      <c r="X28" s="83"/>
    </row>
    <row r="29" spans="3:24">
      <c r="C29" s="76">
        <v>6</v>
      </c>
      <c r="D29" s="58">
        <f t="shared" si="0"/>
        <v>1568000.0000000005</v>
      </c>
      <c r="E29" s="57">
        <f t="shared" si="4"/>
        <v>5333.333333333333</v>
      </c>
      <c r="F29" s="57">
        <f t="shared" si="1"/>
        <v>10816.66666666667</v>
      </c>
      <c r="G29" s="58">
        <f t="shared" si="5"/>
        <v>16150.000000000004</v>
      </c>
      <c r="H29" s="79">
        <f t="shared" si="2"/>
        <v>480</v>
      </c>
      <c r="I29" s="79">
        <f t="shared" si="2"/>
        <v>480</v>
      </c>
      <c r="J29" s="58">
        <f t="shared" si="3"/>
        <v>17110.000000000004</v>
      </c>
      <c r="U29" s="83"/>
      <c r="V29" s="83"/>
      <c r="W29" s="85" t="s">
        <v>55</v>
      </c>
      <c r="X29" s="83"/>
    </row>
    <row r="30" spans="3:24">
      <c r="C30" s="76">
        <v>7</v>
      </c>
      <c r="D30" s="58">
        <f t="shared" si="0"/>
        <v>1562666.6666666672</v>
      </c>
      <c r="E30" s="57">
        <f t="shared" si="4"/>
        <v>5333.333333333333</v>
      </c>
      <c r="F30" s="57">
        <f t="shared" si="1"/>
        <v>10780.000000000004</v>
      </c>
      <c r="G30" s="58">
        <f t="shared" si="5"/>
        <v>16113.333333333336</v>
      </c>
      <c r="H30" s="79">
        <f t="shared" si="2"/>
        <v>480</v>
      </c>
      <c r="I30" s="79">
        <f t="shared" si="2"/>
        <v>480</v>
      </c>
      <c r="J30" s="58">
        <f t="shared" si="3"/>
        <v>17073.333333333336</v>
      </c>
      <c r="U30" s="83"/>
      <c r="V30" s="83"/>
      <c r="W30" s="86" t="s">
        <v>36</v>
      </c>
      <c r="X30" s="83"/>
    </row>
    <row r="31" spans="3:24">
      <c r="C31" s="76">
        <v>8</v>
      </c>
      <c r="D31" s="58">
        <f t="shared" si="0"/>
        <v>1557333.333333334</v>
      </c>
      <c r="E31" s="57">
        <f t="shared" si="4"/>
        <v>5333.333333333333</v>
      </c>
      <c r="F31" s="57">
        <f t="shared" si="1"/>
        <v>10743.333333333338</v>
      </c>
      <c r="G31" s="58">
        <f t="shared" si="5"/>
        <v>16076.666666666672</v>
      </c>
      <c r="H31" s="79">
        <f t="shared" si="2"/>
        <v>480</v>
      </c>
      <c r="I31" s="79">
        <f t="shared" si="2"/>
        <v>480</v>
      </c>
      <c r="J31" s="58">
        <f t="shared" si="3"/>
        <v>17036.666666666672</v>
      </c>
      <c r="U31" s="83"/>
      <c r="V31" s="83"/>
      <c r="W31" s="87" t="s">
        <v>34</v>
      </c>
      <c r="X31" s="83"/>
    </row>
    <row r="32" spans="3:24">
      <c r="C32" s="76">
        <v>9</v>
      </c>
      <c r="D32" s="58">
        <f t="shared" si="0"/>
        <v>1552000.0000000007</v>
      </c>
      <c r="E32" s="57">
        <f t="shared" si="4"/>
        <v>5333.333333333333</v>
      </c>
      <c r="F32" s="57">
        <f t="shared" si="1"/>
        <v>10706.666666666672</v>
      </c>
      <c r="G32" s="58">
        <f t="shared" si="5"/>
        <v>16040.000000000004</v>
      </c>
      <c r="H32" s="79">
        <f t="shared" si="2"/>
        <v>480</v>
      </c>
      <c r="I32" s="79">
        <f t="shared" si="2"/>
        <v>480</v>
      </c>
      <c r="J32" s="58">
        <f t="shared" si="3"/>
        <v>17000.000000000004</v>
      </c>
    </row>
    <row r="33" spans="3:10">
      <c r="C33" s="76">
        <v>10</v>
      </c>
      <c r="D33" s="58">
        <f t="shared" si="0"/>
        <v>1546666.6666666674</v>
      </c>
      <c r="E33" s="57">
        <f t="shared" si="4"/>
        <v>5333.333333333333</v>
      </c>
      <c r="F33" s="57">
        <f t="shared" si="1"/>
        <v>10670.000000000005</v>
      </c>
      <c r="G33" s="58">
        <f t="shared" si="5"/>
        <v>16003.333333333339</v>
      </c>
      <c r="H33" s="79">
        <f t="shared" si="2"/>
        <v>480</v>
      </c>
      <c r="I33" s="79">
        <f t="shared" si="2"/>
        <v>480</v>
      </c>
      <c r="J33" s="58">
        <f t="shared" si="3"/>
        <v>16963.333333333339</v>
      </c>
    </row>
    <row r="34" spans="3:10">
      <c r="C34" s="76">
        <v>11</v>
      </c>
      <c r="D34" s="58">
        <f t="shared" si="0"/>
        <v>1541333.3333333342</v>
      </c>
      <c r="E34" s="57">
        <f t="shared" si="4"/>
        <v>5333.333333333333</v>
      </c>
      <c r="F34" s="57">
        <f t="shared" si="1"/>
        <v>10633.333333333339</v>
      </c>
      <c r="G34" s="58">
        <f t="shared" si="5"/>
        <v>15966.666666666672</v>
      </c>
      <c r="H34" s="79">
        <f t="shared" si="2"/>
        <v>480</v>
      </c>
      <c r="I34" s="79">
        <f t="shared" si="2"/>
        <v>480</v>
      </c>
      <c r="J34" s="58">
        <f t="shared" si="3"/>
        <v>16926.666666666672</v>
      </c>
    </row>
    <row r="35" spans="3:10">
      <c r="C35" s="76">
        <v>12</v>
      </c>
      <c r="D35" s="58">
        <f t="shared" si="0"/>
        <v>1536000.0000000009</v>
      </c>
      <c r="E35" s="57">
        <f t="shared" si="4"/>
        <v>5333.333333333333</v>
      </c>
      <c r="F35" s="57">
        <f t="shared" si="1"/>
        <v>10596.666666666672</v>
      </c>
      <c r="G35" s="58">
        <f t="shared" si="5"/>
        <v>15930.000000000004</v>
      </c>
      <c r="H35" s="79">
        <f t="shared" si="2"/>
        <v>480</v>
      </c>
      <c r="I35" s="79">
        <f t="shared" si="2"/>
        <v>480</v>
      </c>
      <c r="J35" s="58">
        <f t="shared" si="3"/>
        <v>16890.000000000004</v>
      </c>
    </row>
    <row r="36" spans="3:10">
      <c r="C36" s="76">
        <v>13</v>
      </c>
      <c r="D36" s="58">
        <f t="shared" si="0"/>
        <v>1530666.6666666677</v>
      </c>
      <c r="E36" s="57">
        <f t="shared" si="4"/>
        <v>5333.333333333333</v>
      </c>
      <c r="F36" s="57">
        <f t="shared" si="1"/>
        <v>10560.000000000007</v>
      </c>
      <c r="G36" s="58">
        <f t="shared" si="5"/>
        <v>15893.333333333339</v>
      </c>
      <c r="H36" s="79">
        <f t="shared" si="2"/>
        <v>480</v>
      </c>
      <c r="I36" s="79">
        <f t="shared" si="2"/>
        <v>480</v>
      </c>
      <c r="J36" s="58">
        <f t="shared" si="3"/>
        <v>16853.333333333339</v>
      </c>
    </row>
    <row r="37" spans="3:10">
      <c r="C37" s="76">
        <v>14</v>
      </c>
      <c r="D37" s="58">
        <f t="shared" si="0"/>
        <v>1525333.3333333344</v>
      </c>
      <c r="E37" s="57">
        <f t="shared" si="4"/>
        <v>5333.333333333333</v>
      </c>
      <c r="F37" s="57">
        <f t="shared" si="1"/>
        <v>10523.333333333339</v>
      </c>
      <c r="G37" s="58">
        <f t="shared" si="5"/>
        <v>15856.666666666672</v>
      </c>
      <c r="H37" s="79">
        <f t="shared" si="2"/>
        <v>480</v>
      </c>
      <c r="I37" s="79">
        <f t="shared" si="2"/>
        <v>480</v>
      </c>
      <c r="J37" s="58">
        <f t="shared" si="3"/>
        <v>16816.666666666672</v>
      </c>
    </row>
    <row r="38" spans="3:10">
      <c r="C38" s="76">
        <v>15</v>
      </c>
      <c r="D38" s="58">
        <f t="shared" si="0"/>
        <v>1520000.0000000012</v>
      </c>
      <c r="E38" s="57">
        <f t="shared" si="4"/>
        <v>5333.333333333333</v>
      </c>
      <c r="F38" s="57">
        <f t="shared" si="1"/>
        <v>10486.666666666675</v>
      </c>
      <c r="G38" s="58">
        <f t="shared" si="5"/>
        <v>15820.000000000007</v>
      </c>
      <c r="H38" s="79">
        <f t="shared" si="2"/>
        <v>480</v>
      </c>
      <c r="I38" s="79">
        <f t="shared" si="2"/>
        <v>480</v>
      </c>
      <c r="J38" s="58">
        <f t="shared" si="3"/>
        <v>16780.000000000007</v>
      </c>
    </row>
    <row r="39" spans="3:10">
      <c r="C39" s="76">
        <v>16</v>
      </c>
      <c r="D39" s="58">
        <f t="shared" si="0"/>
        <v>1514666.6666666679</v>
      </c>
      <c r="E39" s="57">
        <f t="shared" si="4"/>
        <v>5333.333333333333</v>
      </c>
      <c r="F39" s="57">
        <f t="shared" si="1"/>
        <v>10450.000000000007</v>
      </c>
      <c r="G39" s="58">
        <f t="shared" si="5"/>
        <v>15783.333333333339</v>
      </c>
      <c r="H39" s="79">
        <f t="shared" si="2"/>
        <v>480</v>
      </c>
      <c r="I39" s="79">
        <f t="shared" si="2"/>
        <v>480</v>
      </c>
      <c r="J39" s="58">
        <f t="shared" si="3"/>
        <v>16743.333333333339</v>
      </c>
    </row>
    <row r="40" spans="3:10">
      <c r="C40" s="76">
        <v>17</v>
      </c>
      <c r="D40" s="58">
        <f t="shared" si="0"/>
        <v>1509333.3333333347</v>
      </c>
      <c r="E40" s="57">
        <f t="shared" si="4"/>
        <v>5333.333333333333</v>
      </c>
      <c r="F40" s="57">
        <f t="shared" si="1"/>
        <v>10413.333333333341</v>
      </c>
      <c r="G40" s="58">
        <f t="shared" si="5"/>
        <v>15746.666666666675</v>
      </c>
      <c r="H40" s="79">
        <f t="shared" si="2"/>
        <v>480</v>
      </c>
      <c r="I40" s="79">
        <f t="shared" si="2"/>
        <v>480</v>
      </c>
      <c r="J40" s="58">
        <f t="shared" si="3"/>
        <v>16706.666666666675</v>
      </c>
    </row>
    <row r="41" spans="3:10">
      <c r="C41" s="76">
        <v>18</v>
      </c>
      <c r="D41" s="58">
        <f t="shared" si="0"/>
        <v>1504000.0000000014</v>
      </c>
      <c r="E41" s="57">
        <f t="shared" si="4"/>
        <v>5333.333333333333</v>
      </c>
      <c r="F41" s="57">
        <f t="shared" si="1"/>
        <v>10376.666666666675</v>
      </c>
      <c r="G41" s="58">
        <f t="shared" si="5"/>
        <v>15710.000000000007</v>
      </c>
      <c r="H41" s="79">
        <f t="shared" si="2"/>
        <v>480</v>
      </c>
      <c r="I41" s="79">
        <f t="shared" si="2"/>
        <v>480</v>
      </c>
      <c r="J41" s="58">
        <f t="shared" si="3"/>
        <v>16670.000000000007</v>
      </c>
    </row>
    <row r="42" spans="3:10">
      <c r="C42" s="76">
        <v>19</v>
      </c>
      <c r="D42" s="58">
        <f t="shared" si="0"/>
        <v>1498666.6666666681</v>
      </c>
      <c r="E42" s="57">
        <f t="shared" si="4"/>
        <v>5333.333333333333</v>
      </c>
      <c r="F42" s="57">
        <f t="shared" si="1"/>
        <v>10340.000000000009</v>
      </c>
      <c r="G42" s="58">
        <f t="shared" si="5"/>
        <v>15673.333333333343</v>
      </c>
      <c r="H42" s="79">
        <f t="shared" si="2"/>
        <v>480</v>
      </c>
      <c r="I42" s="79">
        <f t="shared" si="2"/>
        <v>480</v>
      </c>
      <c r="J42" s="58">
        <f t="shared" si="3"/>
        <v>16633.333333333343</v>
      </c>
    </row>
    <row r="43" spans="3:10">
      <c r="C43" s="76">
        <v>20</v>
      </c>
      <c r="D43" s="58">
        <f t="shared" si="0"/>
        <v>1493333.3333333349</v>
      </c>
      <c r="E43" s="57">
        <f t="shared" si="4"/>
        <v>5333.333333333333</v>
      </c>
      <c r="F43" s="57">
        <f t="shared" si="1"/>
        <v>10303.333333333343</v>
      </c>
      <c r="G43" s="58">
        <f t="shared" si="5"/>
        <v>15636.666666666675</v>
      </c>
      <c r="H43" s="79">
        <f t="shared" si="2"/>
        <v>480</v>
      </c>
      <c r="I43" s="79">
        <f t="shared" si="2"/>
        <v>480</v>
      </c>
      <c r="J43" s="58">
        <f t="shared" si="3"/>
        <v>16596.666666666675</v>
      </c>
    </row>
    <row r="44" spans="3:10">
      <c r="C44" s="76">
        <v>21</v>
      </c>
      <c r="D44" s="58">
        <f t="shared" si="0"/>
        <v>1488000.0000000016</v>
      </c>
      <c r="E44" s="57">
        <f t="shared" si="4"/>
        <v>5333.333333333333</v>
      </c>
      <c r="F44" s="57">
        <f t="shared" si="1"/>
        <v>10266.666666666677</v>
      </c>
      <c r="G44" s="58">
        <f t="shared" si="5"/>
        <v>15600.000000000011</v>
      </c>
      <c r="H44" s="79">
        <f t="shared" si="2"/>
        <v>480</v>
      </c>
      <c r="I44" s="79">
        <f t="shared" si="2"/>
        <v>480</v>
      </c>
      <c r="J44" s="58">
        <f t="shared" si="3"/>
        <v>16560.000000000011</v>
      </c>
    </row>
    <row r="45" spans="3:10">
      <c r="C45" s="76">
        <v>22</v>
      </c>
      <c r="D45" s="58">
        <f t="shared" si="0"/>
        <v>1482666.6666666684</v>
      </c>
      <c r="E45" s="57">
        <f t="shared" si="4"/>
        <v>5333.333333333333</v>
      </c>
      <c r="F45" s="57">
        <f t="shared" si="1"/>
        <v>10230.000000000013</v>
      </c>
      <c r="G45" s="58">
        <f t="shared" si="5"/>
        <v>15563.333333333347</v>
      </c>
      <c r="H45" s="79">
        <f t="shared" si="2"/>
        <v>480</v>
      </c>
      <c r="I45" s="79">
        <f t="shared" si="2"/>
        <v>480</v>
      </c>
      <c r="J45" s="58">
        <f t="shared" si="3"/>
        <v>16523.333333333347</v>
      </c>
    </row>
    <row r="46" spans="3:10">
      <c r="C46" s="76">
        <v>23</v>
      </c>
      <c r="D46" s="58">
        <f t="shared" si="0"/>
        <v>1477333.3333333351</v>
      </c>
      <c r="E46" s="57">
        <f t="shared" si="4"/>
        <v>5333.333333333333</v>
      </c>
      <c r="F46" s="57">
        <f t="shared" si="1"/>
        <v>10193.333333333345</v>
      </c>
      <c r="G46" s="58">
        <f t="shared" si="5"/>
        <v>15526.666666666679</v>
      </c>
      <c r="H46" s="79">
        <f t="shared" si="2"/>
        <v>480</v>
      </c>
      <c r="I46" s="79">
        <f t="shared" si="2"/>
        <v>480</v>
      </c>
      <c r="J46" s="58">
        <f t="shared" si="3"/>
        <v>16486.666666666679</v>
      </c>
    </row>
    <row r="47" spans="3:10">
      <c r="C47" s="76">
        <v>24</v>
      </c>
      <c r="D47" s="58">
        <f t="shared" si="0"/>
        <v>1472000.0000000019</v>
      </c>
      <c r="E47" s="57">
        <f t="shared" si="4"/>
        <v>5333.333333333333</v>
      </c>
      <c r="F47" s="57">
        <f t="shared" si="1"/>
        <v>10156.666666666681</v>
      </c>
      <c r="G47" s="58">
        <f t="shared" si="5"/>
        <v>15490.000000000015</v>
      </c>
      <c r="H47" s="79">
        <f t="shared" si="2"/>
        <v>480</v>
      </c>
      <c r="I47" s="79">
        <f t="shared" si="2"/>
        <v>480</v>
      </c>
      <c r="J47" s="58">
        <f t="shared" si="3"/>
        <v>16450.000000000015</v>
      </c>
    </row>
    <row r="48" spans="3:10">
      <c r="C48" s="76">
        <v>25</v>
      </c>
      <c r="D48" s="58">
        <f t="shared" si="0"/>
        <v>1466666.6666666686</v>
      </c>
      <c r="E48" s="57">
        <f t="shared" si="4"/>
        <v>5333.333333333333</v>
      </c>
      <c r="F48" s="57">
        <f t="shared" si="1"/>
        <v>10120.000000000013</v>
      </c>
      <c r="G48" s="58">
        <f t="shared" si="5"/>
        <v>15453.333333333347</v>
      </c>
      <c r="H48" s="79">
        <f t="shared" si="2"/>
        <v>480</v>
      </c>
      <c r="I48" s="79">
        <f t="shared" si="2"/>
        <v>480</v>
      </c>
      <c r="J48" s="58">
        <f t="shared" si="3"/>
        <v>16413.333333333347</v>
      </c>
    </row>
    <row r="49" spans="3:10">
      <c r="C49" s="76">
        <v>26</v>
      </c>
      <c r="D49" s="58">
        <f t="shared" si="0"/>
        <v>1461333.3333333354</v>
      </c>
      <c r="E49" s="57">
        <f t="shared" si="4"/>
        <v>5333.333333333333</v>
      </c>
      <c r="F49" s="57">
        <f t="shared" si="1"/>
        <v>10083.333333333347</v>
      </c>
      <c r="G49" s="58">
        <f t="shared" si="5"/>
        <v>15416.666666666679</v>
      </c>
      <c r="H49" s="79">
        <f t="shared" si="2"/>
        <v>480</v>
      </c>
      <c r="I49" s="79">
        <f t="shared" si="2"/>
        <v>480</v>
      </c>
      <c r="J49" s="58">
        <f t="shared" si="3"/>
        <v>16376.666666666679</v>
      </c>
    </row>
    <row r="50" spans="3:10">
      <c r="C50" s="76">
        <v>27</v>
      </c>
      <c r="D50" s="58">
        <f t="shared" si="0"/>
        <v>1456000.0000000021</v>
      </c>
      <c r="E50" s="57">
        <f t="shared" si="4"/>
        <v>5333.333333333333</v>
      </c>
      <c r="F50" s="57">
        <f t="shared" si="1"/>
        <v>10046.666666666681</v>
      </c>
      <c r="G50" s="58">
        <f t="shared" si="5"/>
        <v>15380.000000000015</v>
      </c>
      <c r="H50" s="79">
        <f t="shared" si="2"/>
        <v>480</v>
      </c>
      <c r="I50" s="79">
        <f t="shared" si="2"/>
        <v>480</v>
      </c>
      <c r="J50" s="58">
        <f t="shared" si="3"/>
        <v>16340.000000000015</v>
      </c>
    </row>
    <row r="51" spans="3:10">
      <c r="C51" s="76">
        <v>28</v>
      </c>
      <c r="D51" s="58">
        <f t="shared" si="0"/>
        <v>1450666.6666666688</v>
      </c>
      <c r="E51" s="57">
        <f t="shared" si="4"/>
        <v>5333.333333333333</v>
      </c>
      <c r="F51" s="57">
        <f t="shared" si="1"/>
        <v>10010.000000000015</v>
      </c>
      <c r="G51" s="58">
        <f t="shared" si="5"/>
        <v>15343.333333333347</v>
      </c>
      <c r="H51" s="79">
        <f t="shared" si="2"/>
        <v>480</v>
      </c>
      <c r="I51" s="79">
        <f t="shared" si="2"/>
        <v>480</v>
      </c>
      <c r="J51" s="58">
        <f t="shared" si="3"/>
        <v>16303.333333333347</v>
      </c>
    </row>
    <row r="52" spans="3:10">
      <c r="C52" s="76">
        <v>29</v>
      </c>
      <c r="D52" s="58">
        <f t="shared" si="0"/>
        <v>1445333.3333333356</v>
      </c>
      <c r="E52" s="57">
        <f t="shared" si="4"/>
        <v>5333.333333333333</v>
      </c>
      <c r="F52" s="57">
        <f t="shared" si="1"/>
        <v>9973.3333333333485</v>
      </c>
      <c r="G52" s="58">
        <f t="shared" si="5"/>
        <v>15306.666666666682</v>
      </c>
      <c r="H52" s="79">
        <f t="shared" si="2"/>
        <v>480</v>
      </c>
      <c r="I52" s="79">
        <f t="shared" si="2"/>
        <v>480</v>
      </c>
      <c r="J52" s="58">
        <f t="shared" si="3"/>
        <v>16266.666666666682</v>
      </c>
    </row>
    <row r="53" spans="3:10">
      <c r="C53" s="76">
        <v>30</v>
      </c>
      <c r="D53" s="58">
        <f t="shared" si="0"/>
        <v>1440000.0000000023</v>
      </c>
      <c r="E53" s="57">
        <f t="shared" si="4"/>
        <v>5333.333333333333</v>
      </c>
      <c r="F53" s="57">
        <f t="shared" si="1"/>
        <v>9936.6666666666824</v>
      </c>
      <c r="G53" s="58">
        <f t="shared" si="5"/>
        <v>15270.000000000015</v>
      </c>
      <c r="H53" s="79">
        <f t="shared" si="2"/>
        <v>480</v>
      </c>
      <c r="I53" s="79">
        <f t="shared" si="2"/>
        <v>480</v>
      </c>
      <c r="J53" s="58">
        <f t="shared" si="3"/>
        <v>16230.000000000015</v>
      </c>
    </row>
    <row r="54" spans="3:10">
      <c r="C54" s="76">
        <v>31</v>
      </c>
      <c r="D54" s="58">
        <f t="shared" si="0"/>
        <v>1434666.6666666691</v>
      </c>
      <c r="E54" s="57">
        <f t="shared" si="4"/>
        <v>5333.333333333333</v>
      </c>
      <c r="F54" s="57">
        <f t="shared" si="1"/>
        <v>9900.0000000000164</v>
      </c>
      <c r="G54" s="58">
        <f t="shared" si="5"/>
        <v>15233.33333333335</v>
      </c>
      <c r="H54" s="79">
        <f t="shared" si="2"/>
        <v>480</v>
      </c>
      <c r="I54" s="79">
        <f t="shared" si="2"/>
        <v>480</v>
      </c>
      <c r="J54" s="58">
        <f t="shared" si="3"/>
        <v>16193.33333333335</v>
      </c>
    </row>
    <row r="55" spans="3:10">
      <c r="C55" s="76">
        <v>32</v>
      </c>
      <c r="D55" s="58">
        <f t="shared" si="0"/>
        <v>1429333.3333333358</v>
      </c>
      <c r="E55" s="57">
        <f t="shared" si="4"/>
        <v>5333.333333333333</v>
      </c>
      <c r="F55" s="57">
        <f t="shared" si="1"/>
        <v>9863.3333333333503</v>
      </c>
      <c r="G55" s="58">
        <f t="shared" si="5"/>
        <v>15196.666666666682</v>
      </c>
      <c r="H55" s="79">
        <f t="shared" si="2"/>
        <v>480</v>
      </c>
      <c r="I55" s="79">
        <f t="shared" si="2"/>
        <v>480</v>
      </c>
      <c r="J55" s="58">
        <f t="shared" si="3"/>
        <v>16156.666666666682</v>
      </c>
    </row>
    <row r="56" spans="3:10">
      <c r="C56" s="76">
        <v>33</v>
      </c>
      <c r="D56" s="58">
        <f t="shared" ref="D56:D87" si="6">D55-E56</f>
        <v>1424000.0000000026</v>
      </c>
      <c r="E56" s="57">
        <f t="shared" si="4"/>
        <v>5333.333333333333</v>
      </c>
      <c r="F56" s="57">
        <f t="shared" si="1"/>
        <v>9826.6666666666824</v>
      </c>
      <c r="G56" s="58">
        <f t="shared" si="5"/>
        <v>15160.000000000015</v>
      </c>
      <c r="H56" s="79">
        <f t="shared" si="2"/>
        <v>480</v>
      </c>
      <c r="I56" s="79">
        <f t="shared" si="2"/>
        <v>480</v>
      </c>
      <c r="J56" s="58">
        <f t="shared" si="3"/>
        <v>16120.000000000015</v>
      </c>
    </row>
    <row r="57" spans="3:10">
      <c r="C57" s="76">
        <v>34</v>
      </c>
      <c r="D57" s="58">
        <f t="shared" si="6"/>
        <v>1418666.6666666693</v>
      </c>
      <c r="E57" s="57">
        <f t="shared" si="4"/>
        <v>5333.333333333333</v>
      </c>
      <c r="F57" s="57">
        <f t="shared" si="1"/>
        <v>9790.0000000000182</v>
      </c>
      <c r="G57" s="58">
        <f t="shared" si="5"/>
        <v>15123.33333333335</v>
      </c>
      <c r="H57" s="79">
        <f t="shared" si="2"/>
        <v>480</v>
      </c>
      <c r="I57" s="79">
        <f t="shared" si="2"/>
        <v>480</v>
      </c>
      <c r="J57" s="58">
        <f t="shared" si="3"/>
        <v>16083.33333333335</v>
      </c>
    </row>
    <row r="58" spans="3:10">
      <c r="C58" s="76">
        <v>35</v>
      </c>
      <c r="D58" s="58">
        <f t="shared" si="6"/>
        <v>1413333.333333336</v>
      </c>
      <c r="E58" s="57">
        <f t="shared" si="4"/>
        <v>5333.333333333333</v>
      </c>
      <c r="F58" s="57">
        <f t="shared" si="1"/>
        <v>9753.3333333333521</v>
      </c>
      <c r="G58" s="58">
        <f t="shared" si="5"/>
        <v>15086.666666666686</v>
      </c>
      <c r="H58" s="79">
        <f t="shared" si="2"/>
        <v>480</v>
      </c>
      <c r="I58" s="79">
        <f t="shared" si="2"/>
        <v>480</v>
      </c>
      <c r="J58" s="58">
        <f t="shared" si="3"/>
        <v>16046.666666666686</v>
      </c>
    </row>
    <row r="59" spans="3:10">
      <c r="C59" s="76">
        <v>36</v>
      </c>
      <c r="D59" s="58">
        <f t="shared" si="6"/>
        <v>1408000.0000000028</v>
      </c>
      <c r="E59" s="57">
        <f t="shared" si="4"/>
        <v>5333.333333333333</v>
      </c>
      <c r="F59" s="57">
        <f t="shared" si="1"/>
        <v>9716.6666666666861</v>
      </c>
      <c r="G59" s="58">
        <f t="shared" si="5"/>
        <v>15050.000000000018</v>
      </c>
      <c r="H59" s="79">
        <f t="shared" si="2"/>
        <v>480</v>
      </c>
      <c r="I59" s="79">
        <f t="shared" si="2"/>
        <v>480</v>
      </c>
      <c r="J59" s="58">
        <f t="shared" si="3"/>
        <v>16010.000000000018</v>
      </c>
    </row>
    <row r="60" spans="3:10">
      <c r="C60" s="76">
        <v>37</v>
      </c>
      <c r="D60" s="58">
        <f t="shared" si="6"/>
        <v>1402666.6666666695</v>
      </c>
      <c r="E60" s="57">
        <f t="shared" si="4"/>
        <v>5333.333333333333</v>
      </c>
      <c r="F60" s="57">
        <f t="shared" si="1"/>
        <v>9680.00000000002</v>
      </c>
      <c r="G60" s="58">
        <f t="shared" si="5"/>
        <v>15013.333333333354</v>
      </c>
      <c r="H60" s="79">
        <f t="shared" si="2"/>
        <v>480</v>
      </c>
      <c r="I60" s="79">
        <f t="shared" si="2"/>
        <v>480</v>
      </c>
      <c r="J60" s="58">
        <f t="shared" si="3"/>
        <v>15973.333333333354</v>
      </c>
    </row>
    <row r="61" spans="3:10">
      <c r="C61" s="76">
        <v>38</v>
      </c>
      <c r="D61" s="58">
        <f t="shared" si="6"/>
        <v>1397333.3333333363</v>
      </c>
      <c r="E61" s="57">
        <f t="shared" si="4"/>
        <v>5333.333333333333</v>
      </c>
      <c r="F61" s="57">
        <f t="shared" si="1"/>
        <v>9643.3333333333539</v>
      </c>
      <c r="G61" s="58">
        <f t="shared" si="5"/>
        <v>14976.666666666686</v>
      </c>
      <c r="H61" s="79">
        <f t="shared" si="2"/>
        <v>480</v>
      </c>
      <c r="I61" s="79">
        <f t="shared" si="2"/>
        <v>480</v>
      </c>
      <c r="J61" s="58">
        <f t="shared" si="3"/>
        <v>15936.666666666686</v>
      </c>
    </row>
    <row r="62" spans="3:10">
      <c r="C62" s="76">
        <v>39</v>
      </c>
      <c r="D62" s="58">
        <f t="shared" si="6"/>
        <v>1392000.000000003</v>
      </c>
      <c r="E62" s="57">
        <f t="shared" si="4"/>
        <v>5333.333333333333</v>
      </c>
      <c r="F62" s="57">
        <f t="shared" si="1"/>
        <v>9606.6666666666879</v>
      </c>
      <c r="G62" s="58">
        <f t="shared" si="5"/>
        <v>14940.000000000022</v>
      </c>
      <c r="H62" s="79">
        <f t="shared" si="2"/>
        <v>480</v>
      </c>
      <c r="I62" s="79">
        <f t="shared" si="2"/>
        <v>480</v>
      </c>
      <c r="J62" s="58">
        <f t="shared" si="3"/>
        <v>15900.000000000022</v>
      </c>
    </row>
    <row r="63" spans="3:10">
      <c r="C63" s="76">
        <v>40</v>
      </c>
      <c r="D63" s="58">
        <f t="shared" si="6"/>
        <v>1386666.6666666698</v>
      </c>
      <c r="E63" s="57">
        <f t="shared" si="4"/>
        <v>5333.333333333333</v>
      </c>
      <c r="F63" s="57">
        <f t="shared" si="1"/>
        <v>9570.0000000000218</v>
      </c>
      <c r="G63" s="58">
        <f t="shared" si="5"/>
        <v>14903.333333333354</v>
      </c>
      <c r="H63" s="79">
        <f t="shared" si="2"/>
        <v>480</v>
      </c>
      <c r="I63" s="79">
        <f t="shared" si="2"/>
        <v>480</v>
      </c>
      <c r="J63" s="58">
        <f t="shared" si="3"/>
        <v>15863.333333333354</v>
      </c>
    </row>
    <row r="64" spans="3:10">
      <c r="C64" s="76">
        <v>41</v>
      </c>
      <c r="D64" s="58">
        <f t="shared" si="6"/>
        <v>1381333.3333333365</v>
      </c>
      <c r="E64" s="57">
        <f t="shared" si="4"/>
        <v>5333.333333333333</v>
      </c>
      <c r="F64" s="57">
        <f t="shared" si="1"/>
        <v>9533.3333333333558</v>
      </c>
      <c r="G64" s="58">
        <f t="shared" si="5"/>
        <v>14866.66666666669</v>
      </c>
      <c r="H64" s="79">
        <f t="shared" si="2"/>
        <v>480</v>
      </c>
      <c r="I64" s="79">
        <f t="shared" si="2"/>
        <v>480</v>
      </c>
      <c r="J64" s="58">
        <f t="shared" si="3"/>
        <v>15826.66666666669</v>
      </c>
    </row>
    <row r="65" spans="3:10">
      <c r="C65" s="76">
        <v>42</v>
      </c>
      <c r="D65" s="58">
        <f t="shared" si="6"/>
        <v>1376000.0000000033</v>
      </c>
      <c r="E65" s="57">
        <f t="shared" si="4"/>
        <v>5333.333333333333</v>
      </c>
      <c r="F65" s="57">
        <f t="shared" si="1"/>
        <v>9496.6666666666879</v>
      </c>
      <c r="G65" s="58">
        <f t="shared" si="5"/>
        <v>14830.000000000022</v>
      </c>
      <c r="H65" s="79">
        <f t="shared" si="2"/>
        <v>480</v>
      </c>
      <c r="I65" s="79">
        <f t="shared" si="2"/>
        <v>480</v>
      </c>
      <c r="J65" s="58">
        <f t="shared" si="3"/>
        <v>15790.000000000022</v>
      </c>
    </row>
    <row r="66" spans="3:10">
      <c r="C66" s="76">
        <v>43</v>
      </c>
      <c r="D66" s="58">
        <f t="shared" si="6"/>
        <v>1370666.66666667</v>
      </c>
      <c r="E66" s="57">
        <f t="shared" si="4"/>
        <v>5333.333333333333</v>
      </c>
      <c r="F66" s="57">
        <f t="shared" si="1"/>
        <v>9460.0000000000236</v>
      </c>
      <c r="G66" s="58">
        <f t="shared" si="5"/>
        <v>14793.333333333358</v>
      </c>
      <c r="H66" s="79">
        <f t="shared" si="2"/>
        <v>480</v>
      </c>
      <c r="I66" s="79">
        <f t="shared" si="2"/>
        <v>480</v>
      </c>
      <c r="J66" s="58">
        <f t="shared" si="3"/>
        <v>15753.333333333358</v>
      </c>
    </row>
    <row r="67" spans="3:10">
      <c r="C67" s="76">
        <v>44</v>
      </c>
      <c r="D67" s="58">
        <f t="shared" si="6"/>
        <v>1365333.3333333367</v>
      </c>
      <c r="E67" s="57">
        <f t="shared" si="4"/>
        <v>5333.333333333333</v>
      </c>
      <c r="F67" s="57">
        <f t="shared" si="1"/>
        <v>9423.3333333333558</v>
      </c>
      <c r="G67" s="58">
        <f t="shared" si="5"/>
        <v>14756.66666666669</v>
      </c>
      <c r="H67" s="79">
        <f t="shared" si="2"/>
        <v>480</v>
      </c>
      <c r="I67" s="79">
        <f t="shared" si="2"/>
        <v>480</v>
      </c>
      <c r="J67" s="58">
        <f t="shared" si="3"/>
        <v>15716.66666666669</v>
      </c>
    </row>
    <row r="68" spans="3:10">
      <c r="C68" s="76">
        <v>45</v>
      </c>
      <c r="D68" s="58">
        <f t="shared" si="6"/>
        <v>1360000.0000000035</v>
      </c>
      <c r="E68" s="57">
        <f t="shared" si="4"/>
        <v>5333.333333333333</v>
      </c>
      <c r="F68" s="57">
        <f t="shared" si="1"/>
        <v>9386.6666666666915</v>
      </c>
      <c r="G68" s="58">
        <f t="shared" si="5"/>
        <v>14720.000000000025</v>
      </c>
      <c r="H68" s="79">
        <f t="shared" si="2"/>
        <v>480</v>
      </c>
      <c r="I68" s="79">
        <f t="shared" si="2"/>
        <v>480</v>
      </c>
      <c r="J68" s="58">
        <f t="shared" si="3"/>
        <v>15680.000000000025</v>
      </c>
    </row>
    <row r="69" spans="3:10">
      <c r="C69" s="76">
        <v>46</v>
      </c>
      <c r="D69" s="58">
        <f t="shared" si="6"/>
        <v>1354666.6666666702</v>
      </c>
      <c r="E69" s="57">
        <f t="shared" si="4"/>
        <v>5333.333333333333</v>
      </c>
      <c r="F69" s="57">
        <f t="shared" si="1"/>
        <v>9350.0000000000236</v>
      </c>
      <c r="G69" s="58">
        <f t="shared" si="5"/>
        <v>14683.333333333358</v>
      </c>
      <c r="H69" s="79">
        <f t="shared" si="2"/>
        <v>480</v>
      </c>
      <c r="I69" s="79">
        <f t="shared" si="2"/>
        <v>480</v>
      </c>
      <c r="J69" s="58">
        <f t="shared" si="3"/>
        <v>15643.333333333358</v>
      </c>
    </row>
    <row r="70" spans="3:10">
      <c r="C70" s="76">
        <v>47</v>
      </c>
      <c r="D70" s="58">
        <f t="shared" si="6"/>
        <v>1349333.333333337</v>
      </c>
      <c r="E70" s="57">
        <f t="shared" si="4"/>
        <v>5333.333333333333</v>
      </c>
      <c r="F70" s="57">
        <f t="shared" si="1"/>
        <v>9313.3333333333594</v>
      </c>
      <c r="G70" s="58">
        <f t="shared" si="5"/>
        <v>14646.666666666693</v>
      </c>
      <c r="H70" s="79">
        <f t="shared" si="2"/>
        <v>480</v>
      </c>
      <c r="I70" s="79">
        <f t="shared" si="2"/>
        <v>480</v>
      </c>
      <c r="J70" s="58">
        <f t="shared" si="3"/>
        <v>15606.666666666693</v>
      </c>
    </row>
    <row r="71" spans="3:10">
      <c r="C71" s="76">
        <v>48</v>
      </c>
      <c r="D71" s="58">
        <f t="shared" si="6"/>
        <v>1344000.0000000037</v>
      </c>
      <c r="E71" s="57">
        <f t="shared" si="4"/>
        <v>5333.333333333333</v>
      </c>
      <c r="F71" s="57">
        <f t="shared" si="1"/>
        <v>9276.6666666666933</v>
      </c>
      <c r="G71" s="58">
        <f t="shared" si="5"/>
        <v>14610.000000000025</v>
      </c>
      <c r="H71" s="79">
        <f t="shared" si="2"/>
        <v>480</v>
      </c>
      <c r="I71" s="79">
        <f t="shared" si="2"/>
        <v>480</v>
      </c>
      <c r="J71" s="58">
        <f t="shared" si="3"/>
        <v>15570.000000000025</v>
      </c>
    </row>
    <row r="72" spans="3:10">
      <c r="C72" s="76">
        <v>49</v>
      </c>
      <c r="D72" s="58">
        <f t="shared" si="6"/>
        <v>1338666.6666666705</v>
      </c>
      <c r="E72" s="57">
        <f t="shared" si="4"/>
        <v>5333.333333333333</v>
      </c>
      <c r="F72" s="57">
        <f t="shared" si="1"/>
        <v>9240.0000000000255</v>
      </c>
      <c r="G72" s="58">
        <f t="shared" si="5"/>
        <v>14573.333333333358</v>
      </c>
      <c r="H72" s="79">
        <f t="shared" si="2"/>
        <v>480</v>
      </c>
      <c r="I72" s="79">
        <f t="shared" si="2"/>
        <v>480</v>
      </c>
      <c r="J72" s="58">
        <f t="shared" si="3"/>
        <v>15533.333333333358</v>
      </c>
    </row>
    <row r="73" spans="3:10">
      <c r="C73" s="76">
        <v>50</v>
      </c>
      <c r="D73" s="58">
        <f t="shared" si="6"/>
        <v>1333333.3333333372</v>
      </c>
      <c r="E73" s="57">
        <f t="shared" si="4"/>
        <v>5333.333333333333</v>
      </c>
      <c r="F73" s="57">
        <f t="shared" si="1"/>
        <v>9203.3333333333612</v>
      </c>
      <c r="G73" s="58">
        <f t="shared" si="5"/>
        <v>14536.666666666693</v>
      </c>
      <c r="H73" s="79">
        <f t="shared" si="2"/>
        <v>480</v>
      </c>
      <c r="I73" s="79">
        <f t="shared" si="2"/>
        <v>480</v>
      </c>
      <c r="J73" s="58">
        <f t="shared" si="3"/>
        <v>15496.666666666693</v>
      </c>
    </row>
    <row r="74" spans="3:10">
      <c r="C74" s="76">
        <v>51</v>
      </c>
      <c r="D74" s="58">
        <f t="shared" si="6"/>
        <v>1328000.000000004</v>
      </c>
      <c r="E74" s="57">
        <f t="shared" si="4"/>
        <v>5333.333333333333</v>
      </c>
      <c r="F74" s="57">
        <f t="shared" si="1"/>
        <v>9166.6666666666933</v>
      </c>
      <c r="G74" s="58">
        <f t="shared" si="5"/>
        <v>14500.000000000025</v>
      </c>
      <c r="H74" s="79">
        <f t="shared" si="2"/>
        <v>480</v>
      </c>
      <c r="I74" s="79">
        <f t="shared" si="2"/>
        <v>480</v>
      </c>
      <c r="J74" s="58">
        <f t="shared" si="3"/>
        <v>15460.000000000025</v>
      </c>
    </row>
    <row r="75" spans="3:10">
      <c r="C75" s="76">
        <v>52</v>
      </c>
      <c r="D75" s="58">
        <f t="shared" si="6"/>
        <v>1322666.6666666707</v>
      </c>
      <c r="E75" s="57">
        <f t="shared" si="4"/>
        <v>5333.333333333333</v>
      </c>
      <c r="F75" s="57">
        <f t="shared" si="1"/>
        <v>9130.0000000000291</v>
      </c>
      <c r="G75" s="58">
        <f t="shared" si="5"/>
        <v>14463.333333333361</v>
      </c>
      <c r="H75" s="79">
        <f t="shared" si="2"/>
        <v>480</v>
      </c>
      <c r="I75" s="79">
        <f t="shared" si="2"/>
        <v>480</v>
      </c>
      <c r="J75" s="58">
        <f t="shared" si="3"/>
        <v>15423.333333333361</v>
      </c>
    </row>
    <row r="76" spans="3:10">
      <c r="C76" s="76">
        <v>53</v>
      </c>
      <c r="D76" s="58">
        <f t="shared" si="6"/>
        <v>1317333.3333333374</v>
      </c>
      <c r="E76" s="57">
        <f t="shared" si="4"/>
        <v>5333.333333333333</v>
      </c>
      <c r="F76" s="57">
        <f t="shared" si="1"/>
        <v>9093.3333333333612</v>
      </c>
      <c r="G76" s="58">
        <f t="shared" si="5"/>
        <v>14426.666666666693</v>
      </c>
      <c r="H76" s="79">
        <f t="shared" si="2"/>
        <v>480</v>
      </c>
      <c r="I76" s="79">
        <f t="shared" si="2"/>
        <v>480</v>
      </c>
      <c r="J76" s="58">
        <f t="shared" si="3"/>
        <v>15386.666666666693</v>
      </c>
    </row>
    <row r="77" spans="3:10">
      <c r="C77" s="76">
        <v>54</v>
      </c>
      <c r="D77" s="58">
        <f t="shared" si="6"/>
        <v>1312000.0000000042</v>
      </c>
      <c r="E77" s="57">
        <f t="shared" si="4"/>
        <v>5333.333333333333</v>
      </c>
      <c r="F77" s="57">
        <f t="shared" si="1"/>
        <v>9056.666666666697</v>
      </c>
      <c r="G77" s="58">
        <f t="shared" si="5"/>
        <v>14390.000000000029</v>
      </c>
      <c r="H77" s="79">
        <f t="shared" si="2"/>
        <v>480</v>
      </c>
      <c r="I77" s="79">
        <f t="shared" si="2"/>
        <v>480</v>
      </c>
      <c r="J77" s="58">
        <f t="shared" si="3"/>
        <v>15350.000000000029</v>
      </c>
    </row>
    <row r="78" spans="3:10">
      <c r="C78" s="76">
        <v>55</v>
      </c>
      <c r="D78" s="58">
        <f t="shared" si="6"/>
        <v>1306666.6666666709</v>
      </c>
      <c r="E78" s="57">
        <f t="shared" si="4"/>
        <v>5333.333333333333</v>
      </c>
      <c r="F78" s="57">
        <f t="shared" si="1"/>
        <v>9020.0000000000291</v>
      </c>
      <c r="G78" s="58">
        <f t="shared" si="5"/>
        <v>14353.333333333361</v>
      </c>
      <c r="H78" s="79">
        <f t="shared" si="2"/>
        <v>480</v>
      </c>
      <c r="I78" s="79">
        <f t="shared" si="2"/>
        <v>480</v>
      </c>
      <c r="J78" s="58">
        <f t="shared" si="3"/>
        <v>15313.333333333361</v>
      </c>
    </row>
    <row r="79" spans="3:10">
      <c r="C79" s="76">
        <v>56</v>
      </c>
      <c r="D79" s="58">
        <f t="shared" si="6"/>
        <v>1301333.3333333377</v>
      </c>
      <c r="E79" s="57">
        <f t="shared" si="4"/>
        <v>5333.333333333333</v>
      </c>
      <c r="F79" s="57">
        <f t="shared" si="1"/>
        <v>8983.3333333333649</v>
      </c>
      <c r="G79" s="58">
        <f t="shared" si="5"/>
        <v>14316.666666666697</v>
      </c>
      <c r="H79" s="79">
        <f t="shared" si="2"/>
        <v>480</v>
      </c>
      <c r="I79" s="79">
        <f t="shared" si="2"/>
        <v>480</v>
      </c>
      <c r="J79" s="58">
        <f t="shared" si="3"/>
        <v>15276.666666666697</v>
      </c>
    </row>
    <row r="80" spans="3:10">
      <c r="C80" s="76">
        <v>57</v>
      </c>
      <c r="D80" s="58">
        <f t="shared" si="6"/>
        <v>1296000.0000000044</v>
      </c>
      <c r="E80" s="57">
        <f t="shared" si="4"/>
        <v>5333.333333333333</v>
      </c>
      <c r="F80" s="57">
        <f t="shared" si="1"/>
        <v>8946.666666666697</v>
      </c>
      <c r="G80" s="58">
        <f t="shared" si="5"/>
        <v>14280.000000000029</v>
      </c>
      <c r="H80" s="79">
        <f t="shared" si="2"/>
        <v>480</v>
      </c>
      <c r="I80" s="79">
        <f t="shared" si="2"/>
        <v>480</v>
      </c>
      <c r="J80" s="58">
        <f t="shared" si="3"/>
        <v>15240.000000000029</v>
      </c>
    </row>
    <row r="81" spans="3:10">
      <c r="C81" s="76">
        <v>58</v>
      </c>
      <c r="D81" s="58">
        <f t="shared" si="6"/>
        <v>1290666.6666666712</v>
      </c>
      <c r="E81" s="57">
        <f t="shared" si="4"/>
        <v>5333.333333333333</v>
      </c>
      <c r="F81" s="57">
        <f t="shared" si="1"/>
        <v>8910.0000000000309</v>
      </c>
      <c r="G81" s="58">
        <f t="shared" si="5"/>
        <v>14243.333333333365</v>
      </c>
      <c r="H81" s="79">
        <f t="shared" si="2"/>
        <v>480</v>
      </c>
      <c r="I81" s="79">
        <f t="shared" si="2"/>
        <v>480</v>
      </c>
      <c r="J81" s="58">
        <f t="shared" si="3"/>
        <v>15203.333333333365</v>
      </c>
    </row>
    <row r="82" spans="3:10">
      <c r="C82" s="76">
        <v>59</v>
      </c>
      <c r="D82" s="58">
        <f t="shared" si="6"/>
        <v>1285333.3333333379</v>
      </c>
      <c r="E82" s="57">
        <f t="shared" si="4"/>
        <v>5333.333333333333</v>
      </c>
      <c r="F82" s="57">
        <f t="shared" si="1"/>
        <v>8873.3333333333649</v>
      </c>
      <c r="G82" s="58">
        <f t="shared" si="5"/>
        <v>14206.666666666697</v>
      </c>
      <c r="H82" s="79">
        <f t="shared" si="2"/>
        <v>480</v>
      </c>
      <c r="I82" s="79">
        <f t="shared" si="2"/>
        <v>480</v>
      </c>
      <c r="J82" s="58">
        <f t="shared" si="3"/>
        <v>15166.666666666697</v>
      </c>
    </row>
    <row r="83" spans="3:10">
      <c r="C83" s="76">
        <v>60</v>
      </c>
      <c r="D83" s="58">
        <f t="shared" si="6"/>
        <v>1280000.0000000047</v>
      </c>
      <c r="E83" s="57">
        <f t="shared" si="4"/>
        <v>5333.333333333333</v>
      </c>
      <c r="F83" s="57">
        <f t="shared" si="1"/>
        <v>8836.6666666666988</v>
      </c>
      <c r="G83" s="58">
        <f t="shared" si="5"/>
        <v>14170.000000000033</v>
      </c>
      <c r="H83" s="79">
        <f t="shared" si="2"/>
        <v>480</v>
      </c>
      <c r="I83" s="79">
        <f t="shared" si="2"/>
        <v>480</v>
      </c>
      <c r="J83" s="58">
        <f t="shared" si="3"/>
        <v>15130.000000000033</v>
      </c>
    </row>
    <row r="84" spans="3:10">
      <c r="C84" s="76">
        <v>61</v>
      </c>
      <c r="D84" s="58">
        <f t="shared" si="6"/>
        <v>1274666.6666666714</v>
      </c>
      <c r="E84" s="57">
        <f t="shared" si="4"/>
        <v>5333.333333333333</v>
      </c>
      <c r="F84" s="57">
        <f t="shared" si="1"/>
        <v>8800.0000000000327</v>
      </c>
      <c r="G84" s="58">
        <f t="shared" si="5"/>
        <v>14133.333333333365</v>
      </c>
      <c r="H84" s="79">
        <f t="shared" si="2"/>
        <v>480</v>
      </c>
      <c r="I84" s="79">
        <f t="shared" si="2"/>
        <v>480</v>
      </c>
      <c r="J84" s="58">
        <f t="shared" si="3"/>
        <v>15093.333333333365</v>
      </c>
    </row>
    <row r="85" spans="3:10">
      <c r="C85" s="76">
        <v>62</v>
      </c>
      <c r="D85" s="58">
        <f t="shared" si="6"/>
        <v>1269333.3333333381</v>
      </c>
      <c r="E85" s="57">
        <f t="shared" si="4"/>
        <v>5333.333333333333</v>
      </c>
      <c r="F85" s="57">
        <f t="shared" si="1"/>
        <v>8763.3333333333667</v>
      </c>
      <c r="G85" s="58">
        <f t="shared" si="5"/>
        <v>14096.666666666701</v>
      </c>
      <c r="H85" s="79">
        <f t="shared" si="2"/>
        <v>480</v>
      </c>
      <c r="I85" s="79">
        <f t="shared" si="2"/>
        <v>480</v>
      </c>
      <c r="J85" s="58">
        <f t="shared" si="3"/>
        <v>15056.666666666701</v>
      </c>
    </row>
    <row r="86" spans="3:10">
      <c r="C86" s="76">
        <v>63</v>
      </c>
      <c r="D86" s="58">
        <f t="shared" si="6"/>
        <v>1264000.0000000049</v>
      </c>
      <c r="E86" s="57">
        <f t="shared" si="4"/>
        <v>5333.333333333333</v>
      </c>
      <c r="F86" s="57">
        <f t="shared" si="1"/>
        <v>8726.6666666667006</v>
      </c>
      <c r="G86" s="58">
        <f t="shared" si="5"/>
        <v>14060.000000000033</v>
      </c>
      <c r="H86" s="79">
        <f t="shared" si="2"/>
        <v>480</v>
      </c>
      <c r="I86" s="79">
        <f t="shared" si="2"/>
        <v>480</v>
      </c>
      <c r="J86" s="58">
        <f t="shared" si="3"/>
        <v>15020.000000000033</v>
      </c>
    </row>
    <row r="87" spans="3:10">
      <c r="C87" s="76">
        <v>64</v>
      </c>
      <c r="D87" s="58">
        <f t="shared" si="6"/>
        <v>1258666.6666666716</v>
      </c>
      <c r="E87" s="57">
        <f t="shared" si="4"/>
        <v>5333.333333333333</v>
      </c>
      <c r="F87" s="57">
        <f t="shared" si="1"/>
        <v>8690.0000000000346</v>
      </c>
      <c r="G87" s="58">
        <f t="shared" si="5"/>
        <v>14023.333333333369</v>
      </c>
      <c r="H87" s="79">
        <f t="shared" si="2"/>
        <v>480</v>
      </c>
      <c r="I87" s="79">
        <f t="shared" si="2"/>
        <v>480</v>
      </c>
      <c r="J87" s="58">
        <f t="shared" si="3"/>
        <v>14983.333333333369</v>
      </c>
    </row>
    <row r="88" spans="3:10">
      <c r="C88" s="76">
        <v>65</v>
      </c>
      <c r="D88" s="58">
        <f t="shared" ref="D88:D119" si="7">D87-E88</f>
        <v>1253333.3333333384</v>
      </c>
      <c r="E88" s="57">
        <f t="shared" si="4"/>
        <v>5333.333333333333</v>
      </c>
      <c r="F88" s="57">
        <f t="shared" ref="F88:F151" si="8">(((D87*$F$8/360))*$U$24)</f>
        <v>8653.3333333333685</v>
      </c>
      <c r="G88" s="58">
        <f t="shared" si="5"/>
        <v>13986.666666666701</v>
      </c>
      <c r="H88" s="79">
        <f t="shared" si="2"/>
        <v>480</v>
      </c>
      <c r="I88" s="79">
        <f t="shared" si="2"/>
        <v>480</v>
      </c>
      <c r="J88" s="58">
        <f t="shared" si="3"/>
        <v>14946.666666666701</v>
      </c>
    </row>
    <row r="89" spans="3:10">
      <c r="C89" s="76">
        <v>66</v>
      </c>
      <c r="D89" s="58">
        <f t="shared" si="7"/>
        <v>1248000.0000000051</v>
      </c>
      <c r="E89" s="57">
        <f t="shared" si="4"/>
        <v>5333.333333333333</v>
      </c>
      <c r="F89" s="57">
        <f t="shared" si="8"/>
        <v>8616.6666666667024</v>
      </c>
      <c r="G89" s="58">
        <f t="shared" si="5"/>
        <v>13950.000000000036</v>
      </c>
      <c r="H89" s="79">
        <f t="shared" ref="H89:I152" si="9">($D$8*0.0036)/12</f>
        <v>480</v>
      </c>
      <c r="I89" s="79">
        <f t="shared" si="9"/>
        <v>480</v>
      </c>
      <c r="J89" s="58">
        <f t="shared" ref="J89:J152" si="10">+E89+F89+H89+I89</f>
        <v>14910.000000000036</v>
      </c>
    </row>
    <row r="90" spans="3:10">
      <c r="C90" s="76">
        <v>67</v>
      </c>
      <c r="D90" s="58">
        <f t="shared" si="7"/>
        <v>1242666.6666666719</v>
      </c>
      <c r="E90" s="57">
        <f t="shared" ref="E90:E153" si="11">E89</f>
        <v>5333.333333333333</v>
      </c>
      <c r="F90" s="57">
        <f t="shared" si="8"/>
        <v>8580.0000000000364</v>
      </c>
      <c r="G90" s="58">
        <f t="shared" ref="G90:G143" si="12">+E90+F90</f>
        <v>13913.333333333369</v>
      </c>
      <c r="H90" s="79">
        <f t="shared" si="9"/>
        <v>480</v>
      </c>
      <c r="I90" s="79">
        <f t="shared" si="9"/>
        <v>480</v>
      </c>
      <c r="J90" s="58">
        <f t="shared" si="10"/>
        <v>14873.333333333369</v>
      </c>
    </row>
    <row r="91" spans="3:10">
      <c r="C91" s="76">
        <v>68</v>
      </c>
      <c r="D91" s="58">
        <f t="shared" si="7"/>
        <v>1237333.3333333386</v>
      </c>
      <c r="E91" s="57">
        <f t="shared" si="11"/>
        <v>5333.333333333333</v>
      </c>
      <c r="F91" s="57">
        <f t="shared" si="8"/>
        <v>8543.3333333333685</v>
      </c>
      <c r="G91" s="58">
        <f t="shared" si="12"/>
        <v>13876.666666666701</v>
      </c>
      <c r="H91" s="79">
        <f t="shared" si="9"/>
        <v>480</v>
      </c>
      <c r="I91" s="79">
        <f t="shared" si="9"/>
        <v>480</v>
      </c>
      <c r="J91" s="58">
        <f t="shared" si="10"/>
        <v>14836.666666666701</v>
      </c>
    </row>
    <row r="92" spans="3:10">
      <c r="C92" s="76">
        <v>69</v>
      </c>
      <c r="D92" s="58">
        <f t="shared" si="7"/>
        <v>1232000.0000000054</v>
      </c>
      <c r="E92" s="57">
        <f t="shared" si="11"/>
        <v>5333.333333333333</v>
      </c>
      <c r="F92" s="57">
        <f t="shared" si="8"/>
        <v>8506.6666666667043</v>
      </c>
      <c r="G92" s="58">
        <f t="shared" si="12"/>
        <v>13840.000000000036</v>
      </c>
      <c r="H92" s="79">
        <f t="shared" si="9"/>
        <v>480</v>
      </c>
      <c r="I92" s="79">
        <f t="shared" si="9"/>
        <v>480</v>
      </c>
      <c r="J92" s="58">
        <f t="shared" si="10"/>
        <v>14800.000000000036</v>
      </c>
    </row>
    <row r="93" spans="3:10">
      <c r="C93" s="76">
        <v>70</v>
      </c>
      <c r="D93" s="58">
        <f t="shared" si="7"/>
        <v>1226666.6666666721</v>
      </c>
      <c r="E93" s="57">
        <f t="shared" si="11"/>
        <v>5333.333333333333</v>
      </c>
      <c r="F93" s="57">
        <f t="shared" si="8"/>
        <v>8470.0000000000364</v>
      </c>
      <c r="G93" s="58">
        <f t="shared" si="12"/>
        <v>13803.333333333369</v>
      </c>
      <c r="H93" s="79">
        <f t="shared" si="9"/>
        <v>480</v>
      </c>
      <c r="I93" s="79">
        <f t="shared" si="9"/>
        <v>480</v>
      </c>
      <c r="J93" s="58">
        <f t="shared" si="10"/>
        <v>14763.333333333369</v>
      </c>
    </row>
    <row r="94" spans="3:10">
      <c r="C94" s="76">
        <v>71</v>
      </c>
      <c r="D94" s="58">
        <f t="shared" si="7"/>
        <v>1221333.3333333388</v>
      </c>
      <c r="E94" s="57">
        <f t="shared" si="11"/>
        <v>5333.333333333333</v>
      </c>
      <c r="F94" s="57">
        <f t="shared" si="8"/>
        <v>8433.3333333333703</v>
      </c>
      <c r="G94" s="58">
        <f t="shared" si="12"/>
        <v>13766.666666666704</v>
      </c>
      <c r="H94" s="79">
        <f t="shared" si="9"/>
        <v>480</v>
      </c>
      <c r="I94" s="79">
        <f t="shared" si="9"/>
        <v>480</v>
      </c>
      <c r="J94" s="58">
        <f t="shared" si="10"/>
        <v>14726.666666666704</v>
      </c>
    </row>
    <row r="95" spans="3:10">
      <c r="C95" s="76">
        <v>72</v>
      </c>
      <c r="D95" s="58">
        <f t="shared" si="7"/>
        <v>1216000.0000000056</v>
      </c>
      <c r="E95" s="57">
        <f t="shared" si="11"/>
        <v>5333.333333333333</v>
      </c>
      <c r="F95" s="57">
        <f t="shared" si="8"/>
        <v>8396.6666666667043</v>
      </c>
      <c r="G95" s="58">
        <f t="shared" si="12"/>
        <v>13730.000000000036</v>
      </c>
      <c r="H95" s="79">
        <f t="shared" si="9"/>
        <v>480</v>
      </c>
      <c r="I95" s="79">
        <f t="shared" si="9"/>
        <v>480</v>
      </c>
      <c r="J95" s="58">
        <f t="shared" si="10"/>
        <v>14690.000000000036</v>
      </c>
    </row>
    <row r="96" spans="3:10">
      <c r="C96" s="76">
        <v>73</v>
      </c>
      <c r="D96" s="58">
        <f t="shared" si="7"/>
        <v>1210666.6666666723</v>
      </c>
      <c r="E96" s="57">
        <f t="shared" si="11"/>
        <v>5333.333333333333</v>
      </c>
      <c r="F96" s="57">
        <f t="shared" si="8"/>
        <v>8360.0000000000382</v>
      </c>
      <c r="G96" s="58">
        <f t="shared" si="12"/>
        <v>13693.333333333372</v>
      </c>
      <c r="H96" s="79">
        <f t="shared" si="9"/>
        <v>480</v>
      </c>
      <c r="I96" s="79">
        <f t="shared" si="9"/>
        <v>480</v>
      </c>
      <c r="J96" s="58">
        <f t="shared" si="10"/>
        <v>14653.333333333372</v>
      </c>
    </row>
    <row r="97" spans="3:10">
      <c r="C97" s="76">
        <v>74</v>
      </c>
      <c r="D97" s="58">
        <f t="shared" si="7"/>
        <v>1205333.3333333391</v>
      </c>
      <c r="E97" s="57">
        <f t="shared" si="11"/>
        <v>5333.333333333333</v>
      </c>
      <c r="F97" s="57">
        <f t="shared" si="8"/>
        <v>8323.3333333333721</v>
      </c>
      <c r="G97" s="58">
        <f t="shared" si="12"/>
        <v>13656.666666666704</v>
      </c>
      <c r="H97" s="79">
        <f t="shared" si="9"/>
        <v>480</v>
      </c>
      <c r="I97" s="79">
        <f t="shared" si="9"/>
        <v>480</v>
      </c>
      <c r="J97" s="58">
        <f t="shared" si="10"/>
        <v>14616.666666666704</v>
      </c>
    </row>
    <row r="98" spans="3:10">
      <c r="C98" s="76">
        <v>75</v>
      </c>
      <c r="D98" s="58">
        <f t="shared" si="7"/>
        <v>1200000.0000000058</v>
      </c>
      <c r="E98" s="57">
        <f t="shared" si="11"/>
        <v>5333.333333333333</v>
      </c>
      <c r="F98" s="57">
        <f t="shared" si="8"/>
        <v>8286.6666666667061</v>
      </c>
      <c r="G98" s="58">
        <f t="shared" si="12"/>
        <v>13620.00000000004</v>
      </c>
      <c r="H98" s="79">
        <f t="shared" si="9"/>
        <v>480</v>
      </c>
      <c r="I98" s="79">
        <f t="shared" si="9"/>
        <v>480</v>
      </c>
      <c r="J98" s="58">
        <f t="shared" si="10"/>
        <v>14580.00000000004</v>
      </c>
    </row>
    <row r="99" spans="3:10">
      <c r="C99" s="76">
        <v>76</v>
      </c>
      <c r="D99" s="58">
        <f t="shared" si="7"/>
        <v>1194666.6666666726</v>
      </c>
      <c r="E99" s="57">
        <f t="shared" si="11"/>
        <v>5333.333333333333</v>
      </c>
      <c r="F99" s="57">
        <f t="shared" si="8"/>
        <v>8250.00000000004</v>
      </c>
      <c r="G99" s="58">
        <f t="shared" si="12"/>
        <v>13583.333333333372</v>
      </c>
      <c r="H99" s="79">
        <f t="shared" si="9"/>
        <v>480</v>
      </c>
      <c r="I99" s="79">
        <f t="shared" si="9"/>
        <v>480</v>
      </c>
      <c r="J99" s="58">
        <f t="shared" si="10"/>
        <v>14543.333333333372</v>
      </c>
    </row>
    <row r="100" spans="3:10">
      <c r="C100" s="76">
        <v>77</v>
      </c>
      <c r="D100" s="58">
        <f t="shared" si="7"/>
        <v>1189333.3333333393</v>
      </c>
      <c r="E100" s="57">
        <f t="shared" si="11"/>
        <v>5333.333333333333</v>
      </c>
      <c r="F100" s="57">
        <f t="shared" si="8"/>
        <v>8213.333333333374</v>
      </c>
      <c r="G100" s="58">
        <f t="shared" si="12"/>
        <v>13546.666666666708</v>
      </c>
      <c r="H100" s="79">
        <f t="shared" si="9"/>
        <v>480</v>
      </c>
      <c r="I100" s="79">
        <f t="shared" si="9"/>
        <v>480</v>
      </c>
      <c r="J100" s="58">
        <f t="shared" si="10"/>
        <v>14506.666666666708</v>
      </c>
    </row>
    <row r="101" spans="3:10">
      <c r="C101" s="76">
        <v>78</v>
      </c>
      <c r="D101" s="58">
        <f t="shared" si="7"/>
        <v>1184000.0000000061</v>
      </c>
      <c r="E101" s="57">
        <f t="shared" si="11"/>
        <v>5333.333333333333</v>
      </c>
      <c r="F101" s="57">
        <f t="shared" si="8"/>
        <v>8176.666666666707</v>
      </c>
      <c r="G101" s="58">
        <f t="shared" si="12"/>
        <v>13510.00000000004</v>
      </c>
      <c r="H101" s="79">
        <f t="shared" si="9"/>
        <v>480</v>
      </c>
      <c r="I101" s="79">
        <f t="shared" si="9"/>
        <v>480</v>
      </c>
      <c r="J101" s="58">
        <f t="shared" si="10"/>
        <v>14470.00000000004</v>
      </c>
    </row>
    <row r="102" spans="3:10">
      <c r="C102" s="76">
        <v>79</v>
      </c>
      <c r="D102" s="58">
        <f t="shared" si="7"/>
        <v>1178666.6666666728</v>
      </c>
      <c r="E102" s="57">
        <f t="shared" si="11"/>
        <v>5333.333333333333</v>
      </c>
      <c r="F102" s="57">
        <f t="shared" si="8"/>
        <v>8140.0000000000418</v>
      </c>
      <c r="G102" s="58">
        <f t="shared" si="12"/>
        <v>13473.333333333376</v>
      </c>
      <c r="H102" s="79">
        <f t="shared" si="9"/>
        <v>480</v>
      </c>
      <c r="I102" s="79">
        <f t="shared" si="9"/>
        <v>480</v>
      </c>
      <c r="J102" s="58">
        <f t="shared" si="10"/>
        <v>14433.333333333376</v>
      </c>
    </row>
    <row r="103" spans="3:10">
      <c r="C103" s="76">
        <v>80</v>
      </c>
      <c r="D103" s="58">
        <f t="shared" si="7"/>
        <v>1173333.3333333395</v>
      </c>
      <c r="E103" s="57">
        <f t="shared" si="11"/>
        <v>5333.333333333333</v>
      </c>
      <c r="F103" s="57">
        <f t="shared" si="8"/>
        <v>8103.3333333333749</v>
      </c>
      <c r="G103" s="58">
        <f t="shared" si="12"/>
        <v>13436.666666666708</v>
      </c>
      <c r="H103" s="79">
        <f t="shared" si="9"/>
        <v>480</v>
      </c>
      <c r="I103" s="79">
        <f t="shared" si="9"/>
        <v>480</v>
      </c>
      <c r="J103" s="58">
        <f t="shared" si="10"/>
        <v>14396.666666666708</v>
      </c>
    </row>
    <row r="104" spans="3:10">
      <c r="C104" s="76">
        <v>81</v>
      </c>
      <c r="D104" s="58">
        <f t="shared" si="7"/>
        <v>1168000.0000000063</v>
      </c>
      <c r="E104" s="57">
        <f t="shared" si="11"/>
        <v>5333.333333333333</v>
      </c>
      <c r="F104" s="57">
        <f t="shared" si="8"/>
        <v>8066.6666666667097</v>
      </c>
      <c r="G104" s="58">
        <f t="shared" si="12"/>
        <v>13400.000000000044</v>
      </c>
      <c r="H104" s="79">
        <f t="shared" si="9"/>
        <v>480</v>
      </c>
      <c r="I104" s="79">
        <f t="shared" si="9"/>
        <v>480</v>
      </c>
      <c r="J104" s="58">
        <f t="shared" si="10"/>
        <v>14360.000000000044</v>
      </c>
    </row>
    <row r="105" spans="3:10">
      <c r="C105" s="76">
        <v>82</v>
      </c>
      <c r="D105" s="58">
        <f t="shared" si="7"/>
        <v>1162666.666666673</v>
      </c>
      <c r="E105" s="57">
        <f t="shared" si="11"/>
        <v>5333.333333333333</v>
      </c>
      <c r="F105" s="57">
        <f t="shared" si="8"/>
        <v>8030.0000000000437</v>
      </c>
      <c r="G105" s="58">
        <f t="shared" si="12"/>
        <v>13363.333333333376</v>
      </c>
      <c r="H105" s="79">
        <f t="shared" si="9"/>
        <v>480</v>
      </c>
      <c r="I105" s="79">
        <f t="shared" si="9"/>
        <v>480</v>
      </c>
      <c r="J105" s="58">
        <f t="shared" si="10"/>
        <v>14323.333333333376</v>
      </c>
    </row>
    <row r="106" spans="3:10">
      <c r="C106" s="76">
        <v>83</v>
      </c>
      <c r="D106" s="58">
        <f t="shared" si="7"/>
        <v>1157333.3333333398</v>
      </c>
      <c r="E106" s="57">
        <f t="shared" si="11"/>
        <v>5333.333333333333</v>
      </c>
      <c r="F106" s="57">
        <f t="shared" si="8"/>
        <v>7993.3333333333767</v>
      </c>
      <c r="G106" s="58">
        <f t="shared" si="12"/>
        <v>13326.66666666671</v>
      </c>
      <c r="H106" s="79">
        <f t="shared" si="9"/>
        <v>480</v>
      </c>
      <c r="I106" s="79">
        <f t="shared" si="9"/>
        <v>480</v>
      </c>
      <c r="J106" s="58">
        <f t="shared" si="10"/>
        <v>14286.66666666671</v>
      </c>
    </row>
    <row r="107" spans="3:10">
      <c r="C107" s="76">
        <v>84</v>
      </c>
      <c r="D107" s="58">
        <f t="shared" si="7"/>
        <v>1152000.0000000065</v>
      </c>
      <c r="E107" s="57">
        <f t="shared" si="11"/>
        <v>5333.333333333333</v>
      </c>
      <c r="F107" s="57">
        <f t="shared" si="8"/>
        <v>7956.6666666667115</v>
      </c>
      <c r="G107" s="58">
        <f t="shared" si="12"/>
        <v>13290.000000000044</v>
      </c>
      <c r="H107" s="79">
        <f t="shared" si="9"/>
        <v>480</v>
      </c>
      <c r="I107" s="79">
        <f t="shared" si="9"/>
        <v>480</v>
      </c>
      <c r="J107" s="58">
        <f t="shared" si="10"/>
        <v>14250.000000000044</v>
      </c>
    </row>
    <row r="108" spans="3:10">
      <c r="C108" s="76">
        <v>85</v>
      </c>
      <c r="D108" s="58">
        <f t="shared" si="7"/>
        <v>1146666.6666666733</v>
      </c>
      <c r="E108" s="57">
        <f t="shared" si="11"/>
        <v>5333.333333333333</v>
      </c>
      <c r="F108" s="57">
        <f t="shared" si="8"/>
        <v>7920.0000000000446</v>
      </c>
      <c r="G108" s="58">
        <f t="shared" si="12"/>
        <v>13253.333333333378</v>
      </c>
      <c r="H108" s="79">
        <f t="shared" si="9"/>
        <v>480</v>
      </c>
      <c r="I108" s="79">
        <f t="shared" si="9"/>
        <v>480</v>
      </c>
      <c r="J108" s="58">
        <f t="shared" si="10"/>
        <v>14213.333333333378</v>
      </c>
    </row>
    <row r="109" spans="3:10">
      <c r="C109" s="76">
        <v>86</v>
      </c>
      <c r="D109" s="58">
        <f t="shared" si="7"/>
        <v>1141333.33333334</v>
      </c>
      <c r="E109" s="57">
        <f t="shared" si="11"/>
        <v>5333.333333333333</v>
      </c>
      <c r="F109" s="57">
        <f t="shared" si="8"/>
        <v>7883.3333333333794</v>
      </c>
      <c r="G109" s="58">
        <f t="shared" si="12"/>
        <v>13216.666666666712</v>
      </c>
      <c r="H109" s="79">
        <f t="shared" si="9"/>
        <v>480</v>
      </c>
      <c r="I109" s="79">
        <f t="shared" si="9"/>
        <v>480</v>
      </c>
      <c r="J109" s="58">
        <f t="shared" si="10"/>
        <v>14176.666666666712</v>
      </c>
    </row>
    <row r="110" spans="3:10">
      <c r="C110" s="76">
        <v>87</v>
      </c>
      <c r="D110" s="58">
        <f t="shared" si="7"/>
        <v>1136000.0000000068</v>
      </c>
      <c r="E110" s="57">
        <f t="shared" si="11"/>
        <v>5333.333333333333</v>
      </c>
      <c r="F110" s="57">
        <f t="shared" si="8"/>
        <v>7846.6666666667124</v>
      </c>
      <c r="G110" s="58">
        <f t="shared" si="12"/>
        <v>13180.000000000045</v>
      </c>
      <c r="H110" s="79">
        <f t="shared" si="9"/>
        <v>480</v>
      </c>
      <c r="I110" s="79">
        <f t="shared" si="9"/>
        <v>480</v>
      </c>
      <c r="J110" s="58">
        <f t="shared" si="10"/>
        <v>14140.000000000045</v>
      </c>
    </row>
    <row r="111" spans="3:10">
      <c r="C111" s="76">
        <v>88</v>
      </c>
      <c r="D111" s="58">
        <f t="shared" si="7"/>
        <v>1130666.6666666735</v>
      </c>
      <c r="E111" s="57">
        <f t="shared" si="11"/>
        <v>5333.333333333333</v>
      </c>
      <c r="F111" s="57">
        <f t="shared" si="8"/>
        <v>7810.0000000000473</v>
      </c>
      <c r="G111" s="58">
        <f t="shared" si="12"/>
        <v>13143.333333333379</v>
      </c>
      <c r="H111" s="79">
        <f t="shared" si="9"/>
        <v>480</v>
      </c>
      <c r="I111" s="79">
        <f t="shared" si="9"/>
        <v>480</v>
      </c>
      <c r="J111" s="58">
        <f t="shared" si="10"/>
        <v>14103.333333333379</v>
      </c>
    </row>
    <row r="112" spans="3:10">
      <c r="C112" s="76">
        <v>89</v>
      </c>
      <c r="D112" s="58">
        <f t="shared" si="7"/>
        <v>1125333.3333333402</v>
      </c>
      <c r="E112" s="57">
        <f t="shared" si="11"/>
        <v>5333.333333333333</v>
      </c>
      <c r="F112" s="57">
        <f t="shared" si="8"/>
        <v>7773.3333333333803</v>
      </c>
      <c r="G112" s="58">
        <f t="shared" si="12"/>
        <v>13106.666666666713</v>
      </c>
      <c r="H112" s="79">
        <f t="shared" si="9"/>
        <v>480</v>
      </c>
      <c r="I112" s="79">
        <f t="shared" si="9"/>
        <v>480</v>
      </c>
      <c r="J112" s="58">
        <f t="shared" si="10"/>
        <v>14066.666666666713</v>
      </c>
    </row>
    <row r="113" spans="3:10">
      <c r="C113" s="76">
        <v>90</v>
      </c>
      <c r="D113" s="58">
        <f t="shared" si="7"/>
        <v>1120000.000000007</v>
      </c>
      <c r="E113" s="57">
        <f t="shared" si="11"/>
        <v>5333.333333333333</v>
      </c>
      <c r="F113" s="57">
        <f t="shared" si="8"/>
        <v>7736.6666666667134</v>
      </c>
      <c r="G113" s="58">
        <f t="shared" si="12"/>
        <v>13070.000000000047</v>
      </c>
      <c r="H113" s="79">
        <f t="shared" si="9"/>
        <v>480</v>
      </c>
      <c r="I113" s="79">
        <f t="shared" si="9"/>
        <v>480</v>
      </c>
      <c r="J113" s="58">
        <f t="shared" si="10"/>
        <v>14030.000000000047</v>
      </c>
    </row>
    <row r="114" spans="3:10">
      <c r="C114" s="76">
        <v>91</v>
      </c>
      <c r="D114" s="58">
        <f t="shared" si="7"/>
        <v>1114666.6666666737</v>
      </c>
      <c r="E114" s="57">
        <f t="shared" si="11"/>
        <v>5333.333333333333</v>
      </c>
      <c r="F114" s="57">
        <f t="shared" si="8"/>
        <v>7700.0000000000482</v>
      </c>
      <c r="G114" s="58">
        <f t="shared" si="12"/>
        <v>13033.333333333381</v>
      </c>
      <c r="H114" s="79">
        <f t="shared" si="9"/>
        <v>480</v>
      </c>
      <c r="I114" s="79">
        <f t="shared" si="9"/>
        <v>480</v>
      </c>
      <c r="J114" s="58">
        <f t="shared" si="10"/>
        <v>13993.333333333381</v>
      </c>
    </row>
    <row r="115" spans="3:10">
      <c r="C115" s="76">
        <v>92</v>
      </c>
      <c r="D115" s="58">
        <f t="shared" si="7"/>
        <v>1109333.3333333405</v>
      </c>
      <c r="E115" s="57">
        <f t="shared" si="11"/>
        <v>5333.333333333333</v>
      </c>
      <c r="F115" s="57">
        <f t="shared" si="8"/>
        <v>7663.3333333333812</v>
      </c>
      <c r="G115" s="58">
        <f t="shared" si="12"/>
        <v>12996.666666666715</v>
      </c>
      <c r="H115" s="79">
        <f t="shared" si="9"/>
        <v>480</v>
      </c>
      <c r="I115" s="79">
        <f t="shared" si="9"/>
        <v>480</v>
      </c>
      <c r="J115" s="58">
        <f t="shared" si="10"/>
        <v>13956.666666666715</v>
      </c>
    </row>
    <row r="116" spans="3:10">
      <c r="C116" s="76">
        <v>93</v>
      </c>
      <c r="D116" s="58">
        <f t="shared" si="7"/>
        <v>1104000.0000000072</v>
      </c>
      <c r="E116" s="57">
        <f t="shared" si="11"/>
        <v>5333.333333333333</v>
      </c>
      <c r="F116" s="57">
        <f t="shared" si="8"/>
        <v>7626.6666666667161</v>
      </c>
      <c r="G116" s="58">
        <f t="shared" si="12"/>
        <v>12960.000000000049</v>
      </c>
      <c r="H116" s="79">
        <f t="shared" si="9"/>
        <v>480</v>
      </c>
      <c r="I116" s="79">
        <f t="shared" si="9"/>
        <v>480</v>
      </c>
      <c r="J116" s="58">
        <f t="shared" si="10"/>
        <v>13920.000000000049</v>
      </c>
    </row>
    <row r="117" spans="3:10">
      <c r="C117" s="76">
        <v>94</v>
      </c>
      <c r="D117" s="58">
        <f t="shared" si="7"/>
        <v>1098666.666666674</v>
      </c>
      <c r="E117" s="57">
        <f t="shared" si="11"/>
        <v>5333.333333333333</v>
      </c>
      <c r="F117" s="57">
        <f t="shared" si="8"/>
        <v>7590.0000000000491</v>
      </c>
      <c r="G117" s="58">
        <f t="shared" si="12"/>
        <v>12923.333333333383</v>
      </c>
      <c r="H117" s="79">
        <f t="shared" si="9"/>
        <v>480</v>
      </c>
      <c r="I117" s="79">
        <f t="shared" si="9"/>
        <v>480</v>
      </c>
      <c r="J117" s="58">
        <f t="shared" si="10"/>
        <v>13883.333333333383</v>
      </c>
    </row>
    <row r="118" spans="3:10">
      <c r="C118" s="76">
        <v>95</v>
      </c>
      <c r="D118" s="58">
        <f t="shared" si="7"/>
        <v>1093333.3333333407</v>
      </c>
      <c r="E118" s="57">
        <f t="shared" si="11"/>
        <v>5333.333333333333</v>
      </c>
      <c r="F118" s="57">
        <f t="shared" si="8"/>
        <v>7553.333333333384</v>
      </c>
      <c r="G118" s="58">
        <f t="shared" si="12"/>
        <v>12886.666666666717</v>
      </c>
      <c r="H118" s="79">
        <f t="shared" si="9"/>
        <v>480</v>
      </c>
      <c r="I118" s="79">
        <f t="shared" si="9"/>
        <v>480</v>
      </c>
      <c r="J118" s="58">
        <f t="shared" si="10"/>
        <v>13846.666666666717</v>
      </c>
    </row>
    <row r="119" spans="3:10">
      <c r="C119" s="76">
        <v>96</v>
      </c>
      <c r="D119" s="58">
        <f t="shared" si="7"/>
        <v>1088000.0000000075</v>
      </c>
      <c r="E119" s="57">
        <f t="shared" si="11"/>
        <v>5333.333333333333</v>
      </c>
      <c r="F119" s="57">
        <f t="shared" si="8"/>
        <v>7516.666666666717</v>
      </c>
      <c r="G119" s="58">
        <f t="shared" si="12"/>
        <v>12850.000000000051</v>
      </c>
      <c r="H119" s="79">
        <f t="shared" si="9"/>
        <v>480</v>
      </c>
      <c r="I119" s="79">
        <f t="shared" si="9"/>
        <v>480</v>
      </c>
      <c r="J119" s="58">
        <f t="shared" si="10"/>
        <v>13810.000000000051</v>
      </c>
    </row>
    <row r="120" spans="3:10">
      <c r="C120" s="76">
        <v>97</v>
      </c>
      <c r="D120" s="58">
        <f t="shared" ref="D120:D143" si="13">D119-E120</f>
        <v>1082666.6666666742</v>
      </c>
      <c r="E120" s="57">
        <f t="shared" si="11"/>
        <v>5333.333333333333</v>
      </c>
      <c r="F120" s="57">
        <f t="shared" si="8"/>
        <v>7480.0000000000528</v>
      </c>
      <c r="G120" s="58">
        <f t="shared" si="12"/>
        <v>12813.333333333387</v>
      </c>
      <c r="H120" s="79">
        <f t="shared" si="9"/>
        <v>480</v>
      </c>
      <c r="I120" s="79">
        <f t="shared" si="9"/>
        <v>480</v>
      </c>
      <c r="J120" s="58">
        <f t="shared" si="10"/>
        <v>13773.333333333387</v>
      </c>
    </row>
    <row r="121" spans="3:10">
      <c r="C121" s="76">
        <v>98</v>
      </c>
      <c r="D121" s="58">
        <f t="shared" si="13"/>
        <v>1077333.3333333409</v>
      </c>
      <c r="E121" s="57">
        <f t="shared" si="11"/>
        <v>5333.333333333333</v>
      </c>
      <c r="F121" s="57">
        <f t="shared" si="8"/>
        <v>7443.3333333333858</v>
      </c>
      <c r="G121" s="58">
        <f t="shared" si="12"/>
        <v>12776.666666666719</v>
      </c>
      <c r="H121" s="79">
        <f t="shared" si="9"/>
        <v>480</v>
      </c>
      <c r="I121" s="79">
        <f t="shared" si="9"/>
        <v>480</v>
      </c>
      <c r="J121" s="58">
        <f t="shared" si="10"/>
        <v>13736.666666666719</v>
      </c>
    </row>
    <row r="122" spans="3:10">
      <c r="C122" s="76">
        <v>99</v>
      </c>
      <c r="D122" s="58">
        <f t="shared" si="13"/>
        <v>1072000.0000000077</v>
      </c>
      <c r="E122" s="57">
        <f t="shared" si="11"/>
        <v>5333.333333333333</v>
      </c>
      <c r="F122" s="57">
        <f t="shared" si="8"/>
        <v>7406.6666666667188</v>
      </c>
      <c r="G122" s="58">
        <f t="shared" si="12"/>
        <v>12740.000000000051</v>
      </c>
      <c r="H122" s="79">
        <f t="shared" si="9"/>
        <v>480</v>
      </c>
      <c r="I122" s="79">
        <f t="shared" si="9"/>
        <v>480</v>
      </c>
      <c r="J122" s="58">
        <f t="shared" si="10"/>
        <v>13700.000000000051</v>
      </c>
    </row>
    <row r="123" spans="3:10">
      <c r="C123" s="76">
        <v>100</v>
      </c>
      <c r="D123" s="58">
        <f t="shared" si="13"/>
        <v>1066666.6666666744</v>
      </c>
      <c r="E123" s="57">
        <f t="shared" si="11"/>
        <v>5333.333333333333</v>
      </c>
      <c r="F123" s="57">
        <f t="shared" si="8"/>
        <v>7370.0000000000537</v>
      </c>
      <c r="G123" s="58">
        <f t="shared" si="12"/>
        <v>12703.333333333387</v>
      </c>
      <c r="H123" s="79">
        <f t="shared" si="9"/>
        <v>480</v>
      </c>
      <c r="I123" s="79">
        <f t="shared" si="9"/>
        <v>480</v>
      </c>
      <c r="J123" s="58">
        <f t="shared" si="10"/>
        <v>13663.333333333387</v>
      </c>
    </row>
    <row r="124" spans="3:10">
      <c r="C124" s="76">
        <v>101</v>
      </c>
      <c r="D124" s="58">
        <f t="shared" si="13"/>
        <v>1061333.3333333412</v>
      </c>
      <c r="E124" s="57">
        <f t="shared" si="11"/>
        <v>5333.333333333333</v>
      </c>
      <c r="F124" s="57">
        <f t="shared" si="8"/>
        <v>7333.3333333333867</v>
      </c>
      <c r="G124" s="58">
        <f t="shared" si="12"/>
        <v>12666.666666666719</v>
      </c>
      <c r="H124" s="79">
        <f t="shared" si="9"/>
        <v>480</v>
      </c>
      <c r="I124" s="79">
        <f t="shared" si="9"/>
        <v>480</v>
      </c>
      <c r="J124" s="58">
        <f t="shared" si="10"/>
        <v>13626.666666666719</v>
      </c>
    </row>
    <row r="125" spans="3:10">
      <c r="C125" s="76">
        <v>102</v>
      </c>
      <c r="D125" s="58">
        <f t="shared" si="13"/>
        <v>1056000.0000000079</v>
      </c>
      <c r="E125" s="57">
        <f t="shared" si="11"/>
        <v>5333.333333333333</v>
      </c>
      <c r="F125" s="57">
        <f t="shared" si="8"/>
        <v>7296.6666666667215</v>
      </c>
      <c r="G125" s="58">
        <f t="shared" si="12"/>
        <v>12630.000000000055</v>
      </c>
      <c r="H125" s="79">
        <f t="shared" si="9"/>
        <v>480</v>
      </c>
      <c r="I125" s="79">
        <f t="shared" si="9"/>
        <v>480</v>
      </c>
      <c r="J125" s="58">
        <f t="shared" si="10"/>
        <v>13590.000000000055</v>
      </c>
    </row>
    <row r="126" spans="3:10">
      <c r="C126" s="76">
        <v>103</v>
      </c>
      <c r="D126" s="58">
        <f t="shared" si="13"/>
        <v>1050666.6666666747</v>
      </c>
      <c r="E126" s="57">
        <f t="shared" si="11"/>
        <v>5333.333333333333</v>
      </c>
      <c r="F126" s="57">
        <f t="shared" si="8"/>
        <v>7260.0000000000546</v>
      </c>
      <c r="G126" s="58">
        <f t="shared" si="12"/>
        <v>12593.333333333387</v>
      </c>
      <c r="H126" s="79">
        <f t="shared" si="9"/>
        <v>480</v>
      </c>
      <c r="I126" s="79">
        <f t="shared" si="9"/>
        <v>480</v>
      </c>
      <c r="J126" s="58">
        <f t="shared" si="10"/>
        <v>13553.333333333387</v>
      </c>
    </row>
    <row r="127" spans="3:10">
      <c r="C127" s="76">
        <v>104</v>
      </c>
      <c r="D127" s="58">
        <f t="shared" si="13"/>
        <v>1045333.3333333413</v>
      </c>
      <c r="E127" s="57">
        <f t="shared" si="11"/>
        <v>5333.333333333333</v>
      </c>
      <c r="F127" s="57">
        <f t="shared" si="8"/>
        <v>7223.3333333333894</v>
      </c>
      <c r="G127" s="58">
        <f t="shared" si="12"/>
        <v>12556.666666666722</v>
      </c>
      <c r="H127" s="79">
        <f t="shared" si="9"/>
        <v>480</v>
      </c>
      <c r="I127" s="79">
        <f t="shared" si="9"/>
        <v>480</v>
      </c>
      <c r="J127" s="58">
        <f t="shared" si="10"/>
        <v>13516.666666666722</v>
      </c>
    </row>
    <row r="128" spans="3:10">
      <c r="C128" s="76">
        <v>105</v>
      </c>
      <c r="D128" s="58">
        <f t="shared" si="13"/>
        <v>1040000.0000000079</v>
      </c>
      <c r="E128" s="57">
        <f t="shared" si="11"/>
        <v>5333.333333333333</v>
      </c>
      <c r="F128" s="57">
        <f t="shared" si="8"/>
        <v>7186.6666666667206</v>
      </c>
      <c r="G128" s="58">
        <f t="shared" si="12"/>
        <v>12520.000000000055</v>
      </c>
      <c r="H128" s="79">
        <f t="shared" si="9"/>
        <v>480</v>
      </c>
      <c r="I128" s="79">
        <f t="shared" si="9"/>
        <v>480</v>
      </c>
      <c r="J128" s="58">
        <f t="shared" si="10"/>
        <v>13480.000000000055</v>
      </c>
    </row>
    <row r="129" spans="3:10">
      <c r="C129" s="76">
        <v>106</v>
      </c>
      <c r="D129" s="58">
        <f t="shared" si="13"/>
        <v>1034666.6666666745</v>
      </c>
      <c r="E129" s="57">
        <f t="shared" si="11"/>
        <v>5333.333333333333</v>
      </c>
      <c r="F129" s="57">
        <f t="shared" si="8"/>
        <v>7150.0000000000546</v>
      </c>
      <c r="G129" s="58">
        <f t="shared" si="12"/>
        <v>12483.333333333387</v>
      </c>
      <c r="H129" s="79">
        <f t="shared" si="9"/>
        <v>480</v>
      </c>
      <c r="I129" s="79">
        <f t="shared" si="9"/>
        <v>480</v>
      </c>
      <c r="J129" s="58">
        <f t="shared" si="10"/>
        <v>13443.333333333387</v>
      </c>
    </row>
    <row r="130" spans="3:10">
      <c r="C130" s="76">
        <v>107</v>
      </c>
      <c r="D130" s="58">
        <f t="shared" si="13"/>
        <v>1029333.3333333412</v>
      </c>
      <c r="E130" s="57">
        <f t="shared" si="11"/>
        <v>5333.333333333333</v>
      </c>
      <c r="F130" s="57">
        <f t="shared" si="8"/>
        <v>7113.3333333333876</v>
      </c>
      <c r="G130" s="58">
        <f t="shared" si="12"/>
        <v>12446.666666666721</v>
      </c>
      <c r="H130" s="79">
        <f t="shared" si="9"/>
        <v>480</v>
      </c>
      <c r="I130" s="79">
        <f t="shared" si="9"/>
        <v>480</v>
      </c>
      <c r="J130" s="58">
        <f t="shared" si="10"/>
        <v>13406.666666666721</v>
      </c>
    </row>
    <row r="131" spans="3:10">
      <c r="C131" s="76">
        <v>108</v>
      </c>
      <c r="D131" s="58">
        <f t="shared" si="13"/>
        <v>1024000.0000000078</v>
      </c>
      <c r="E131" s="57">
        <f t="shared" si="11"/>
        <v>5333.333333333333</v>
      </c>
      <c r="F131" s="57">
        <f t="shared" si="8"/>
        <v>7076.6666666667215</v>
      </c>
      <c r="G131" s="58">
        <f t="shared" si="12"/>
        <v>12410.000000000055</v>
      </c>
      <c r="H131" s="79">
        <f t="shared" si="9"/>
        <v>480</v>
      </c>
      <c r="I131" s="79">
        <f t="shared" si="9"/>
        <v>480</v>
      </c>
      <c r="J131" s="58">
        <f t="shared" si="10"/>
        <v>13370.000000000055</v>
      </c>
    </row>
    <row r="132" spans="3:10">
      <c r="C132" s="76">
        <v>109</v>
      </c>
      <c r="D132" s="58">
        <f t="shared" si="13"/>
        <v>1018666.6666666744</v>
      </c>
      <c r="E132" s="57">
        <f t="shared" si="11"/>
        <v>5333.333333333333</v>
      </c>
      <c r="F132" s="57">
        <f t="shared" si="8"/>
        <v>7040.0000000000537</v>
      </c>
      <c r="G132" s="58">
        <f t="shared" si="12"/>
        <v>12373.333333333387</v>
      </c>
      <c r="H132" s="79">
        <f t="shared" si="9"/>
        <v>480</v>
      </c>
      <c r="I132" s="79">
        <f t="shared" si="9"/>
        <v>480</v>
      </c>
      <c r="J132" s="58">
        <f t="shared" si="10"/>
        <v>13333.333333333387</v>
      </c>
    </row>
    <row r="133" spans="3:10">
      <c r="C133" s="76">
        <v>110</v>
      </c>
      <c r="D133" s="58">
        <f t="shared" si="13"/>
        <v>1013333.3333333411</v>
      </c>
      <c r="E133" s="57">
        <f t="shared" si="11"/>
        <v>5333.333333333333</v>
      </c>
      <c r="F133" s="57">
        <f t="shared" si="8"/>
        <v>7003.3333333333867</v>
      </c>
      <c r="G133" s="58">
        <f t="shared" si="12"/>
        <v>12336.666666666719</v>
      </c>
      <c r="H133" s="79">
        <f t="shared" si="9"/>
        <v>480</v>
      </c>
      <c r="I133" s="79">
        <f t="shared" si="9"/>
        <v>480</v>
      </c>
      <c r="J133" s="58">
        <f t="shared" si="10"/>
        <v>13296.666666666719</v>
      </c>
    </row>
    <row r="134" spans="3:10">
      <c r="C134" s="76">
        <v>111</v>
      </c>
      <c r="D134" s="58">
        <f t="shared" si="13"/>
        <v>1008000.0000000077</v>
      </c>
      <c r="E134" s="57">
        <f t="shared" si="11"/>
        <v>5333.333333333333</v>
      </c>
      <c r="F134" s="57">
        <f t="shared" si="8"/>
        <v>6966.6666666667197</v>
      </c>
      <c r="G134" s="58">
        <f t="shared" si="12"/>
        <v>12300.000000000053</v>
      </c>
      <c r="H134" s="79">
        <f t="shared" si="9"/>
        <v>480</v>
      </c>
      <c r="I134" s="79">
        <f t="shared" si="9"/>
        <v>480</v>
      </c>
      <c r="J134" s="58">
        <f t="shared" si="10"/>
        <v>13260.000000000053</v>
      </c>
    </row>
    <row r="135" spans="3:10">
      <c r="C135" s="76">
        <v>112</v>
      </c>
      <c r="D135" s="58">
        <f t="shared" si="13"/>
        <v>1002666.6666666743</v>
      </c>
      <c r="E135" s="57">
        <f t="shared" si="11"/>
        <v>5333.333333333333</v>
      </c>
      <c r="F135" s="57">
        <f t="shared" si="8"/>
        <v>6930.0000000000537</v>
      </c>
      <c r="G135" s="58">
        <f t="shared" si="12"/>
        <v>12263.333333333387</v>
      </c>
      <c r="H135" s="79">
        <f t="shared" si="9"/>
        <v>480</v>
      </c>
      <c r="I135" s="79">
        <f t="shared" si="9"/>
        <v>480</v>
      </c>
      <c r="J135" s="58">
        <f t="shared" si="10"/>
        <v>13223.333333333387</v>
      </c>
    </row>
    <row r="136" spans="3:10">
      <c r="C136" s="76">
        <v>113</v>
      </c>
      <c r="D136" s="58">
        <f t="shared" si="13"/>
        <v>997333.33333334094</v>
      </c>
      <c r="E136" s="57">
        <f t="shared" si="11"/>
        <v>5333.333333333333</v>
      </c>
      <c r="F136" s="57">
        <f t="shared" si="8"/>
        <v>6893.3333333333867</v>
      </c>
      <c r="G136" s="58">
        <f t="shared" si="12"/>
        <v>12226.666666666719</v>
      </c>
      <c r="H136" s="79">
        <f t="shared" si="9"/>
        <v>480</v>
      </c>
      <c r="I136" s="79">
        <f t="shared" si="9"/>
        <v>480</v>
      </c>
      <c r="J136" s="58">
        <f t="shared" si="10"/>
        <v>13186.666666666719</v>
      </c>
    </row>
    <row r="137" spans="3:10">
      <c r="C137" s="76">
        <v>114</v>
      </c>
      <c r="D137" s="58">
        <f t="shared" si="13"/>
        <v>992000.00000000757</v>
      </c>
      <c r="E137" s="57">
        <f t="shared" si="11"/>
        <v>5333.333333333333</v>
      </c>
      <c r="F137" s="57">
        <f t="shared" si="8"/>
        <v>6856.6666666667188</v>
      </c>
      <c r="G137" s="58">
        <f t="shared" si="12"/>
        <v>12190.000000000051</v>
      </c>
      <c r="H137" s="79">
        <f t="shared" si="9"/>
        <v>480</v>
      </c>
      <c r="I137" s="79">
        <f t="shared" si="9"/>
        <v>480</v>
      </c>
      <c r="J137" s="58">
        <f t="shared" si="10"/>
        <v>13150.000000000051</v>
      </c>
    </row>
    <row r="138" spans="3:10">
      <c r="C138" s="76">
        <v>115</v>
      </c>
      <c r="D138" s="58">
        <f t="shared" si="13"/>
        <v>986666.66666667419</v>
      </c>
      <c r="E138" s="57">
        <f t="shared" si="11"/>
        <v>5333.333333333333</v>
      </c>
      <c r="F138" s="57">
        <f t="shared" si="8"/>
        <v>6820.0000000000528</v>
      </c>
      <c r="G138" s="58">
        <f t="shared" si="12"/>
        <v>12153.333333333387</v>
      </c>
      <c r="H138" s="79">
        <f t="shared" si="9"/>
        <v>480</v>
      </c>
      <c r="I138" s="79">
        <f t="shared" si="9"/>
        <v>480</v>
      </c>
      <c r="J138" s="58">
        <f t="shared" si="10"/>
        <v>13113.333333333387</v>
      </c>
    </row>
    <row r="139" spans="3:10">
      <c r="C139" s="76">
        <v>116</v>
      </c>
      <c r="D139" s="58">
        <f t="shared" si="13"/>
        <v>981333.33333334082</v>
      </c>
      <c r="E139" s="57">
        <f t="shared" si="11"/>
        <v>5333.333333333333</v>
      </c>
      <c r="F139" s="57">
        <f t="shared" si="8"/>
        <v>6783.3333333333858</v>
      </c>
      <c r="G139" s="58">
        <f t="shared" si="12"/>
        <v>12116.666666666719</v>
      </c>
      <c r="H139" s="79">
        <f t="shared" si="9"/>
        <v>480</v>
      </c>
      <c r="I139" s="79">
        <f t="shared" si="9"/>
        <v>480</v>
      </c>
      <c r="J139" s="58">
        <f t="shared" si="10"/>
        <v>13076.666666666719</v>
      </c>
    </row>
    <row r="140" spans="3:10">
      <c r="C140" s="76">
        <v>117</v>
      </c>
      <c r="D140" s="58">
        <f t="shared" si="13"/>
        <v>976000.00000000745</v>
      </c>
      <c r="E140" s="57">
        <f t="shared" si="11"/>
        <v>5333.333333333333</v>
      </c>
      <c r="F140" s="57">
        <f t="shared" si="8"/>
        <v>6746.6666666667188</v>
      </c>
      <c r="G140" s="58">
        <f t="shared" si="12"/>
        <v>12080.000000000051</v>
      </c>
      <c r="H140" s="79">
        <f t="shared" si="9"/>
        <v>480</v>
      </c>
      <c r="I140" s="79">
        <f t="shared" si="9"/>
        <v>480</v>
      </c>
      <c r="J140" s="58">
        <f t="shared" si="10"/>
        <v>13040.000000000051</v>
      </c>
    </row>
    <row r="141" spans="3:10">
      <c r="C141" s="76">
        <v>118</v>
      </c>
      <c r="D141" s="58">
        <f t="shared" si="13"/>
        <v>970666.66666667408</v>
      </c>
      <c r="E141" s="57">
        <f t="shared" si="11"/>
        <v>5333.333333333333</v>
      </c>
      <c r="F141" s="57">
        <f t="shared" si="8"/>
        <v>6710.0000000000518</v>
      </c>
      <c r="G141" s="58">
        <f t="shared" si="12"/>
        <v>12043.333333333385</v>
      </c>
      <c r="H141" s="79">
        <f t="shared" si="9"/>
        <v>480</v>
      </c>
      <c r="I141" s="79">
        <f t="shared" si="9"/>
        <v>480</v>
      </c>
      <c r="J141" s="58">
        <f t="shared" si="10"/>
        <v>13003.333333333385</v>
      </c>
    </row>
    <row r="142" spans="3:10">
      <c r="C142" s="76">
        <v>119</v>
      </c>
      <c r="D142" s="58">
        <f t="shared" si="13"/>
        <v>965333.33333334071</v>
      </c>
      <c r="E142" s="57">
        <f t="shared" si="11"/>
        <v>5333.333333333333</v>
      </c>
      <c r="F142" s="57">
        <f t="shared" si="8"/>
        <v>6673.333333333384</v>
      </c>
      <c r="G142" s="58">
        <f t="shared" si="12"/>
        <v>12006.666666666717</v>
      </c>
      <c r="H142" s="79">
        <f t="shared" si="9"/>
        <v>480</v>
      </c>
      <c r="I142" s="79">
        <f t="shared" si="9"/>
        <v>480</v>
      </c>
      <c r="J142" s="58">
        <f t="shared" si="10"/>
        <v>12966.666666666717</v>
      </c>
    </row>
    <row r="143" spans="3:10">
      <c r="C143" s="76">
        <v>120</v>
      </c>
      <c r="D143" s="58">
        <f t="shared" si="13"/>
        <v>960000.00000000733</v>
      </c>
      <c r="E143" s="57">
        <f t="shared" si="11"/>
        <v>5333.333333333333</v>
      </c>
      <c r="F143" s="57">
        <f t="shared" si="8"/>
        <v>6636.6666666667179</v>
      </c>
      <c r="G143" s="58">
        <f t="shared" si="12"/>
        <v>11970.000000000051</v>
      </c>
      <c r="H143" s="79">
        <f t="shared" si="9"/>
        <v>480</v>
      </c>
      <c r="I143" s="79">
        <f t="shared" si="9"/>
        <v>480</v>
      </c>
      <c r="J143" s="58">
        <f t="shared" si="10"/>
        <v>12930.000000000051</v>
      </c>
    </row>
    <row r="144" spans="3:10">
      <c r="C144" s="76">
        <v>121</v>
      </c>
      <c r="D144" s="58">
        <f t="shared" ref="D144:D207" si="14">D143-E144</f>
        <v>954666.66666667396</v>
      </c>
      <c r="E144" s="57">
        <f t="shared" si="11"/>
        <v>5333.333333333333</v>
      </c>
      <c r="F144" s="57">
        <f t="shared" si="8"/>
        <v>6600.0000000000509</v>
      </c>
      <c r="G144" s="58">
        <f>SUM(G24:G143)</f>
        <v>1698200.0000000049</v>
      </c>
      <c r="H144" s="79">
        <f t="shared" si="9"/>
        <v>480</v>
      </c>
      <c r="I144" s="79">
        <f t="shared" si="9"/>
        <v>480</v>
      </c>
      <c r="J144" s="58">
        <f t="shared" si="10"/>
        <v>12893.333333333383</v>
      </c>
    </row>
    <row r="145" spans="3:10">
      <c r="C145" s="76">
        <v>122</v>
      </c>
      <c r="D145" s="58">
        <f t="shared" si="14"/>
        <v>949333.33333334059</v>
      </c>
      <c r="E145" s="57">
        <f t="shared" si="11"/>
        <v>5333.333333333333</v>
      </c>
      <c r="F145" s="57">
        <f t="shared" si="8"/>
        <v>6563.333333333384</v>
      </c>
      <c r="G145" s="56"/>
      <c r="H145" s="79">
        <f t="shared" si="9"/>
        <v>480</v>
      </c>
      <c r="I145" s="79">
        <f t="shared" si="9"/>
        <v>480</v>
      </c>
      <c r="J145" s="58">
        <f t="shared" si="10"/>
        <v>12856.666666666717</v>
      </c>
    </row>
    <row r="146" spans="3:10">
      <c r="C146" s="76">
        <v>123</v>
      </c>
      <c r="D146" s="58">
        <f t="shared" si="14"/>
        <v>944000.00000000722</v>
      </c>
      <c r="E146" s="57">
        <f t="shared" si="11"/>
        <v>5333.333333333333</v>
      </c>
      <c r="F146" s="57">
        <f t="shared" si="8"/>
        <v>6526.666666666717</v>
      </c>
      <c r="G146" s="56"/>
      <c r="H146" s="79">
        <f t="shared" si="9"/>
        <v>480</v>
      </c>
      <c r="I146" s="79">
        <f t="shared" si="9"/>
        <v>480</v>
      </c>
      <c r="J146" s="58">
        <f t="shared" si="10"/>
        <v>12820.000000000051</v>
      </c>
    </row>
    <row r="147" spans="3:10">
      <c r="C147" s="76">
        <v>124</v>
      </c>
      <c r="D147" s="58">
        <f t="shared" si="14"/>
        <v>938666.66666667385</v>
      </c>
      <c r="E147" s="57">
        <f t="shared" si="11"/>
        <v>5333.333333333333</v>
      </c>
      <c r="F147" s="57">
        <f t="shared" si="8"/>
        <v>6490.00000000005</v>
      </c>
      <c r="G147" s="56"/>
      <c r="H147" s="79">
        <f t="shared" si="9"/>
        <v>480</v>
      </c>
      <c r="I147" s="79">
        <f t="shared" si="9"/>
        <v>480</v>
      </c>
      <c r="J147" s="58">
        <f t="shared" si="10"/>
        <v>12783.333333333383</v>
      </c>
    </row>
    <row r="148" spans="3:10">
      <c r="C148" s="76">
        <v>125</v>
      </c>
      <c r="D148" s="58">
        <f t="shared" si="14"/>
        <v>933333.33333334047</v>
      </c>
      <c r="E148" s="57">
        <f t="shared" si="11"/>
        <v>5333.333333333333</v>
      </c>
      <c r="F148" s="57">
        <f t="shared" si="8"/>
        <v>6453.3333333333831</v>
      </c>
      <c r="G148" s="56"/>
      <c r="H148" s="79">
        <f t="shared" si="9"/>
        <v>480</v>
      </c>
      <c r="I148" s="79">
        <f t="shared" si="9"/>
        <v>480</v>
      </c>
      <c r="J148" s="58">
        <f t="shared" si="10"/>
        <v>12746.666666666715</v>
      </c>
    </row>
    <row r="149" spans="3:10">
      <c r="C149" s="76">
        <v>126</v>
      </c>
      <c r="D149" s="58">
        <f t="shared" si="14"/>
        <v>928000.0000000071</v>
      </c>
      <c r="E149" s="57">
        <f t="shared" si="11"/>
        <v>5333.333333333333</v>
      </c>
      <c r="F149" s="57">
        <f t="shared" si="8"/>
        <v>6416.6666666667161</v>
      </c>
      <c r="G149" s="56"/>
      <c r="H149" s="79">
        <f t="shared" si="9"/>
        <v>480</v>
      </c>
      <c r="I149" s="79">
        <f t="shared" si="9"/>
        <v>480</v>
      </c>
      <c r="J149" s="58">
        <f t="shared" si="10"/>
        <v>12710.000000000049</v>
      </c>
    </row>
    <row r="150" spans="3:10">
      <c r="C150" s="76">
        <v>127</v>
      </c>
      <c r="D150" s="58">
        <f t="shared" si="14"/>
        <v>922666.66666667373</v>
      </c>
      <c r="E150" s="57">
        <f t="shared" si="11"/>
        <v>5333.333333333333</v>
      </c>
      <c r="F150" s="57">
        <f t="shared" si="8"/>
        <v>6380.00000000005</v>
      </c>
      <c r="G150" s="56"/>
      <c r="H150" s="79">
        <f t="shared" si="9"/>
        <v>480</v>
      </c>
      <c r="I150" s="79">
        <f t="shared" si="9"/>
        <v>480</v>
      </c>
      <c r="J150" s="58">
        <f t="shared" si="10"/>
        <v>12673.333333333383</v>
      </c>
    </row>
    <row r="151" spans="3:10">
      <c r="C151" s="76">
        <v>128</v>
      </c>
      <c r="D151" s="58">
        <f t="shared" si="14"/>
        <v>917333.33333334036</v>
      </c>
      <c r="E151" s="57">
        <f t="shared" si="11"/>
        <v>5333.333333333333</v>
      </c>
      <c r="F151" s="57">
        <f t="shared" si="8"/>
        <v>6343.3333333333812</v>
      </c>
      <c r="G151" s="56"/>
      <c r="H151" s="79">
        <f t="shared" si="9"/>
        <v>480</v>
      </c>
      <c r="I151" s="79">
        <f t="shared" si="9"/>
        <v>480</v>
      </c>
      <c r="J151" s="58">
        <f t="shared" si="10"/>
        <v>12636.666666666715</v>
      </c>
    </row>
    <row r="152" spans="3:10">
      <c r="C152" s="76">
        <v>129</v>
      </c>
      <c r="D152" s="58">
        <f t="shared" si="14"/>
        <v>912000.00000000698</v>
      </c>
      <c r="E152" s="57">
        <f t="shared" si="11"/>
        <v>5333.333333333333</v>
      </c>
      <c r="F152" s="57">
        <f t="shared" ref="F152:F215" si="15">(((D151*$F$8/360))*$U$24)</f>
        <v>6306.6666666667152</v>
      </c>
      <c r="G152" s="56"/>
      <c r="H152" s="79">
        <f t="shared" si="9"/>
        <v>480</v>
      </c>
      <c r="I152" s="79">
        <f t="shared" si="9"/>
        <v>480</v>
      </c>
      <c r="J152" s="58">
        <f t="shared" si="10"/>
        <v>12600.000000000047</v>
      </c>
    </row>
    <row r="153" spans="3:10">
      <c r="C153" s="76">
        <v>130</v>
      </c>
      <c r="D153" s="58">
        <f t="shared" si="14"/>
        <v>906666.66666667361</v>
      </c>
      <c r="E153" s="57">
        <f t="shared" si="11"/>
        <v>5333.333333333333</v>
      </c>
      <c r="F153" s="57">
        <f t="shared" si="15"/>
        <v>6270.0000000000482</v>
      </c>
      <c r="G153" s="56"/>
      <c r="H153" s="79">
        <f t="shared" ref="H153:I216" si="16">($D$8*0.0036)/12</f>
        <v>480</v>
      </c>
      <c r="I153" s="79">
        <f t="shared" si="16"/>
        <v>480</v>
      </c>
      <c r="J153" s="58">
        <f t="shared" ref="J153:J216" si="17">+E153+F153+H153+I153</f>
        <v>12563.333333333381</v>
      </c>
    </row>
    <row r="154" spans="3:10">
      <c r="C154" s="76">
        <v>131</v>
      </c>
      <c r="D154" s="58">
        <f t="shared" si="14"/>
        <v>901333.33333334024</v>
      </c>
      <c r="E154" s="57">
        <f t="shared" ref="E154:E217" si="18">E153</f>
        <v>5333.333333333333</v>
      </c>
      <c r="F154" s="57">
        <f t="shared" si="15"/>
        <v>6233.3333333333821</v>
      </c>
      <c r="G154" s="56"/>
      <c r="H154" s="79">
        <f t="shared" si="16"/>
        <v>480</v>
      </c>
      <c r="I154" s="79">
        <f t="shared" si="16"/>
        <v>480</v>
      </c>
      <c r="J154" s="58">
        <f t="shared" si="17"/>
        <v>12526.666666666715</v>
      </c>
    </row>
    <row r="155" spans="3:10">
      <c r="C155" s="76">
        <v>132</v>
      </c>
      <c r="D155" s="58">
        <f t="shared" si="14"/>
        <v>896000.00000000687</v>
      </c>
      <c r="E155" s="57">
        <f t="shared" si="18"/>
        <v>5333.333333333333</v>
      </c>
      <c r="F155" s="57">
        <f t="shared" si="15"/>
        <v>6196.6666666667143</v>
      </c>
      <c r="G155" s="56"/>
      <c r="H155" s="79">
        <f t="shared" si="16"/>
        <v>480</v>
      </c>
      <c r="I155" s="79">
        <f t="shared" si="16"/>
        <v>480</v>
      </c>
      <c r="J155" s="58">
        <f t="shared" si="17"/>
        <v>12490.000000000047</v>
      </c>
    </row>
    <row r="156" spans="3:10">
      <c r="C156" s="76">
        <v>133</v>
      </c>
      <c r="D156" s="58">
        <f t="shared" si="14"/>
        <v>890666.6666666735</v>
      </c>
      <c r="E156" s="57">
        <f t="shared" si="18"/>
        <v>5333.333333333333</v>
      </c>
      <c r="F156" s="57">
        <f t="shared" si="15"/>
        <v>6160.0000000000473</v>
      </c>
      <c r="G156" s="56"/>
      <c r="H156" s="79">
        <f t="shared" si="16"/>
        <v>480</v>
      </c>
      <c r="I156" s="79">
        <f t="shared" si="16"/>
        <v>480</v>
      </c>
      <c r="J156" s="58">
        <f t="shared" si="17"/>
        <v>12453.333333333379</v>
      </c>
    </row>
    <row r="157" spans="3:10">
      <c r="C157" s="76">
        <v>134</v>
      </c>
      <c r="D157" s="58">
        <f t="shared" si="14"/>
        <v>885333.33333334012</v>
      </c>
      <c r="E157" s="57">
        <f t="shared" si="18"/>
        <v>5333.333333333333</v>
      </c>
      <c r="F157" s="57">
        <f t="shared" si="15"/>
        <v>6123.3333333333803</v>
      </c>
      <c r="G157" s="56"/>
      <c r="H157" s="79">
        <f t="shared" si="16"/>
        <v>480</v>
      </c>
      <c r="I157" s="79">
        <f t="shared" si="16"/>
        <v>480</v>
      </c>
      <c r="J157" s="58">
        <f t="shared" si="17"/>
        <v>12416.666666666713</v>
      </c>
    </row>
    <row r="158" spans="3:10">
      <c r="C158" s="76">
        <v>135</v>
      </c>
      <c r="D158" s="58">
        <f t="shared" si="14"/>
        <v>880000.00000000675</v>
      </c>
      <c r="E158" s="57">
        <f t="shared" si="18"/>
        <v>5333.333333333333</v>
      </c>
      <c r="F158" s="57">
        <f t="shared" si="15"/>
        <v>6086.6666666667143</v>
      </c>
      <c r="G158" s="56"/>
      <c r="H158" s="79">
        <f t="shared" si="16"/>
        <v>480</v>
      </c>
      <c r="I158" s="79">
        <f t="shared" si="16"/>
        <v>480</v>
      </c>
      <c r="J158" s="58">
        <f t="shared" si="17"/>
        <v>12380.000000000047</v>
      </c>
    </row>
    <row r="159" spans="3:10">
      <c r="C159" s="76">
        <v>136</v>
      </c>
      <c r="D159" s="58">
        <f t="shared" si="14"/>
        <v>874666.66666667338</v>
      </c>
      <c r="E159" s="57">
        <f t="shared" si="18"/>
        <v>5333.333333333333</v>
      </c>
      <c r="F159" s="57">
        <f t="shared" si="15"/>
        <v>6050.0000000000473</v>
      </c>
      <c r="G159" s="56"/>
      <c r="H159" s="79">
        <f t="shared" si="16"/>
        <v>480</v>
      </c>
      <c r="I159" s="79">
        <f t="shared" si="16"/>
        <v>480</v>
      </c>
      <c r="J159" s="58">
        <f t="shared" si="17"/>
        <v>12343.333333333379</v>
      </c>
    </row>
    <row r="160" spans="3:10">
      <c r="C160" s="76">
        <v>137</v>
      </c>
      <c r="D160" s="58">
        <f t="shared" si="14"/>
        <v>869333.33333334001</v>
      </c>
      <c r="E160" s="57">
        <f t="shared" si="18"/>
        <v>5333.333333333333</v>
      </c>
      <c r="F160" s="57">
        <f t="shared" si="15"/>
        <v>6013.3333333333794</v>
      </c>
      <c r="G160" s="56"/>
      <c r="H160" s="79">
        <f t="shared" si="16"/>
        <v>480</v>
      </c>
      <c r="I160" s="79">
        <f t="shared" si="16"/>
        <v>480</v>
      </c>
      <c r="J160" s="58">
        <f t="shared" si="17"/>
        <v>12306.666666666712</v>
      </c>
    </row>
    <row r="161" spans="3:10">
      <c r="C161" s="76">
        <v>138</v>
      </c>
      <c r="D161" s="58">
        <f t="shared" si="14"/>
        <v>864000.00000000664</v>
      </c>
      <c r="E161" s="57">
        <f t="shared" si="18"/>
        <v>5333.333333333333</v>
      </c>
      <c r="F161" s="57">
        <f t="shared" si="15"/>
        <v>5976.6666666667134</v>
      </c>
      <c r="G161" s="56"/>
      <c r="H161" s="79">
        <f t="shared" si="16"/>
        <v>480</v>
      </c>
      <c r="I161" s="79">
        <f t="shared" si="16"/>
        <v>480</v>
      </c>
      <c r="J161" s="58">
        <f t="shared" si="17"/>
        <v>12270.000000000047</v>
      </c>
    </row>
    <row r="162" spans="3:10">
      <c r="C162" s="76">
        <v>139</v>
      </c>
      <c r="D162" s="58">
        <f t="shared" si="14"/>
        <v>858666.66666667326</v>
      </c>
      <c r="E162" s="57">
        <f t="shared" si="18"/>
        <v>5333.333333333333</v>
      </c>
      <c r="F162" s="57">
        <f t="shared" si="15"/>
        <v>5940.0000000000464</v>
      </c>
      <c r="G162" s="56"/>
      <c r="H162" s="79">
        <f t="shared" si="16"/>
        <v>480</v>
      </c>
      <c r="I162" s="79">
        <f t="shared" si="16"/>
        <v>480</v>
      </c>
      <c r="J162" s="58">
        <f t="shared" si="17"/>
        <v>12233.333333333379</v>
      </c>
    </row>
    <row r="163" spans="3:10">
      <c r="C163" s="76">
        <v>140</v>
      </c>
      <c r="D163" s="58">
        <f t="shared" si="14"/>
        <v>853333.33333333989</v>
      </c>
      <c r="E163" s="57">
        <f t="shared" si="18"/>
        <v>5333.333333333333</v>
      </c>
      <c r="F163" s="57">
        <f t="shared" si="15"/>
        <v>5903.3333333333794</v>
      </c>
      <c r="G163" s="56"/>
      <c r="H163" s="79">
        <f t="shared" si="16"/>
        <v>480</v>
      </c>
      <c r="I163" s="79">
        <f t="shared" si="16"/>
        <v>480</v>
      </c>
      <c r="J163" s="58">
        <f t="shared" si="17"/>
        <v>12196.666666666712</v>
      </c>
    </row>
    <row r="164" spans="3:10">
      <c r="C164" s="76">
        <v>141</v>
      </c>
      <c r="D164" s="58">
        <f t="shared" si="14"/>
        <v>848000.00000000652</v>
      </c>
      <c r="E164" s="57">
        <f t="shared" si="18"/>
        <v>5333.333333333333</v>
      </c>
      <c r="F164" s="57">
        <f t="shared" si="15"/>
        <v>5866.6666666667115</v>
      </c>
      <c r="G164" s="56"/>
      <c r="H164" s="79">
        <f t="shared" si="16"/>
        <v>480</v>
      </c>
      <c r="I164" s="79">
        <f t="shared" si="16"/>
        <v>480</v>
      </c>
      <c r="J164" s="58">
        <f t="shared" si="17"/>
        <v>12160.000000000044</v>
      </c>
    </row>
    <row r="165" spans="3:10">
      <c r="C165" s="76">
        <v>142</v>
      </c>
      <c r="D165" s="58">
        <f t="shared" si="14"/>
        <v>842666.66666667315</v>
      </c>
      <c r="E165" s="57">
        <f t="shared" si="18"/>
        <v>5333.333333333333</v>
      </c>
      <c r="F165" s="57">
        <f t="shared" si="15"/>
        <v>5830.0000000000446</v>
      </c>
      <c r="G165" s="56"/>
      <c r="H165" s="79">
        <f t="shared" si="16"/>
        <v>480</v>
      </c>
      <c r="I165" s="79">
        <f t="shared" si="16"/>
        <v>480</v>
      </c>
      <c r="J165" s="58">
        <f t="shared" si="17"/>
        <v>12123.333333333378</v>
      </c>
    </row>
    <row r="166" spans="3:10">
      <c r="C166" s="76">
        <v>143</v>
      </c>
      <c r="D166" s="58">
        <f t="shared" si="14"/>
        <v>837333.33333333977</v>
      </c>
      <c r="E166" s="57">
        <f t="shared" si="18"/>
        <v>5333.333333333333</v>
      </c>
      <c r="F166" s="57">
        <f t="shared" si="15"/>
        <v>5793.3333333333785</v>
      </c>
      <c r="G166" s="56"/>
      <c r="H166" s="79">
        <f t="shared" si="16"/>
        <v>480</v>
      </c>
      <c r="I166" s="79">
        <f t="shared" si="16"/>
        <v>480</v>
      </c>
      <c r="J166" s="58">
        <f t="shared" si="17"/>
        <v>12086.666666666712</v>
      </c>
    </row>
    <row r="167" spans="3:10">
      <c r="C167" s="76">
        <v>144</v>
      </c>
      <c r="D167" s="58">
        <f t="shared" si="14"/>
        <v>832000.0000000064</v>
      </c>
      <c r="E167" s="57">
        <f t="shared" si="18"/>
        <v>5333.333333333333</v>
      </c>
      <c r="F167" s="57">
        <f t="shared" si="15"/>
        <v>5756.6666666667115</v>
      </c>
      <c r="G167" s="56"/>
      <c r="H167" s="79">
        <f t="shared" si="16"/>
        <v>480</v>
      </c>
      <c r="I167" s="79">
        <f t="shared" si="16"/>
        <v>480</v>
      </c>
      <c r="J167" s="58">
        <f t="shared" si="17"/>
        <v>12050.000000000044</v>
      </c>
    </row>
    <row r="168" spans="3:10">
      <c r="C168" s="76">
        <v>145</v>
      </c>
      <c r="D168" s="58">
        <f t="shared" si="14"/>
        <v>826666.66666667303</v>
      </c>
      <c r="E168" s="57">
        <f t="shared" si="18"/>
        <v>5333.333333333333</v>
      </c>
      <c r="F168" s="57">
        <f t="shared" si="15"/>
        <v>5720.0000000000446</v>
      </c>
      <c r="G168" s="56"/>
      <c r="H168" s="79">
        <f t="shared" si="16"/>
        <v>480</v>
      </c>
      <c r="I168" s="79">
        <f t="shared" si="16"/>
        <v>480</v>
      </c>
      <c r="J168" s="58">
        <f t="shared" si="17"/>
        <v>12013.333333333378</v>
      </c>
    </row>
    <row r="169" spans="3:10">
      <c r="C169" s="76">
        <v>146</v>
      </c>
      <c r="D169" s="58">
        <f t="shared" si="14"/>
        <v>821333.33333333966</v>
      </c>
      <c r="E169" s="57">
        <f t="shared" si="18"/>
        <v>5333.333333333333</v>
      </c>
      <c r="F169" s="57">
        <f t="shared" si="15"/>
        <v>5683.3333333333776</v>
      </c>
      <c r="G169" s="56"/>
      <c r="H169" s="79">
        <f t="shared" si="16"/>
        <v>480</v>
      </c>
      <c r="I169" s="79">
        <f t="shared" si="16"/>
        <v>480</v>
      </c>
      <c r="J169" s="58">
        <f t="shared" si="17"/>
        <v>11976.666666666712</v>
      </c>
    </row>
    <row r="170" spans="3:10">
      <c r="C170" s="76">
        <v>147</v>
      </c>
      <c r="D170" s="58">
        <f t="shared" si="14"/>
        <v>816000.00000000629</v>
      </c>
      <c r="E170" s="57">
        <f t="shared" si="18"/>
        <v>5333.333333333333</v>
      </c>
      <c r="F170" s="57">
        <f t="shared" si="15"/>
        <v>5646.6666666667106</v>
      </c>
      <c r="G170" s="56"/>
      <c r="H170" s="79">
        <f t="shared" si="16"/>
        <v>480</v>
      </c>
      <c r="I170" s="79">
        <f t="shared" si="16"/>
        <v>480</v>
      </c>
      <c r="J170" s="58">
        <f t="shared" si="17"/>
        <v>11940.000000000044</v>
      </c>
    </row>
    <row r="171" spans="3:10">
      <c r="C171" s="76">
        <v>148</v>
      </c>
      <c r="D171" s="58">
        <f t="shared" si="14"/>
        <v>810666.66666667291</v>
      </c>
      <c r="E171" s="57">
        <f t="shared" si="18"/>
        <v>5333.333333333333</v>
      </c>
      <c r="F171" s="57">
        <f t="shared" si="15"/>
        <v>5610.0000000000437</v>
      </c>
      <c r="G171" s="56"/>
      <c r="H171" s="79">
        <f t="shared" si="16"/>
        <v>480</v>
      </c>
      <c r="I171" s="79">
        <f t="shared" si="16"/>
        <v>480</v>
      </c>
      <c r="J171" s="58">
        <f t="shared" si="17"/>
        <v>11903.333333333376</v>
      </c>
    </row>
    <row r="172" spans="3:10">
      <c r="C172" s="76">
        <v>149</v>
      </c>
      <c r="D172" s="58">
        <f t="shared" si="14"/>
        <v>805333.33333333954</v>
      </c>
      <c r="E172" s="57">
        <f t="shared" si="18"/>
        <v>5333.333333333333</v>
      </c>
      <c r="F172" s="57">
        <f t="shared" si="15"/>
        <v>5573.3333333333767</v>
      </c>
      <c r="G172" s="56"/>
      <c r="H172" s="79">
        <f t="shared" si="16"/>
        <v>480</v>
      </c>
      <c r="I172" s="79">
        <f t="shared" si="16"/>
        <v>480</v>
      </c>
      <c r="J172" s="58">
        <f t="shared" si="17"/>
        <v>11866.66666666671</v>
      </c>
    </row>
    <row r="173" spans="3:10">
      <c r="C173" s="76">
        <v>150</v>
      </c>
      <c r="D173" s="58">
        <f t="shared" si="14"/>
        <v>800000.00000000617</v>
      </c>
      <c r="E173" s="57">
        <f t="shared" si="18"/>
        <v>5333.333333333333</v>
      </c>
      <c r="F173" s="57">
        <f t="shared" si="15"/>
        <v>5536.6666666667088</v>
      </c>
      <c r="G173" s="56"/>
      <c r="H173" s="79">
        <f t="shared" si="16"/>
        <v>480</v>
      </c>
      <c r="I173" s="79">
        <f t="shared" si="16"/>
        <v>480</v>
      </c>
      <c r="J173" s="58">
        <f t="shared" si="17"/>
        <v>11830.000000000042</v>
      </c>
    </row>
    <row r="174" spans="3:10">
      <c r="C174" s="76">
        <v>151</v>
      </c>
      <c r="D174" s="58">
        <f t="shared" si="14"/>
        <v>794666.6666666728</v>
      </c>
      <c r="E174" s="57">
        <f t="shared" si="18"/>
        <v>5333.333333333333</v>
      </c>
      <c r="F174" s="57">
        <f t="shared" si="15"/>
        <v>5500.0000000000418</v>
      </c>
      <c r="G174" s="56"/>
      <c r="H174" s="79">
        <f t="shared" si="16"/>
        <v>480</v>
      </c>
      <c r="I174" s="79">
        <f t="shared" si="16"/>
        <v>480</v>
      </c>
      <c r="J174" s="58">
        <f t="shared" si="17"/>
        <v>11793.333333333376</v>
      </c>
    </row>
    <row r="175" spans="3:10">
      <c r="C175" s="76">
        <v>152</v>
      </c>
      <c r="D175" s="58">
        <f t="shared" si="14"/>
        <v>789333.33333333943</v>
      </c>
      <c r="E175" s="57">
        <f t="shared" si="18"/>
        <v>5333.333333333333</v>
      </c>
      <c r="F175" s="57">
        <f t="shared" si="15"/>
        <v>5463.3333333333758</v>
      </c>
      <c r="G175" s="56"/>
      <c r="H175" s="79">
        <f t="shared" si="16"/>
        <v>480</v>
      </c>
      <c r="I175" s="79">
        <f t="shared" si="16"/>
        <v>480</v>
      </c>
      <c r="J175" s="58">
        <f t="shared" si="17"/>
        <v>11756.666666666708</v>
      </c>
    </row>
    <row r="176" spans="3:10">
      <c r="C176" s="76">
        <v>153</v>
      </c>
      <c r="D176" s="58">
        <f t="shared" si="14"/>
        <v>784000.00000000605</v>
      </c>
      <c r="E176" s="57">
        <f t="shared" si="18"/>
        <v>5333.333333333333</v>
      </c>
      <c r="F176" s="57">
        <f t="shared" si="15"/>
        <v>5426.6666666667088</v>
      </c>
      <c r="G176" s="56"/>
      <c r="H176" s="79">
        <f t="shared" si="16"/>
        <v>480</v>
      </c>
      <c r="I176" s="79">
        <f t="shared" si="16"/>
        <v>480</v>
      </c>
      <c r="J176" s="58">
        <f t="shared" si="17"/>
        <v>11720.000000000042</v>
      </c>
    </row>
    <row r="177" spans="3:10">
      <c r="C177" s="76">
        <v>154</v>
      </c>
      <c r="D177" s="58">
        <f t="shared" si="14"/>
        <v>778666.66666667268</v>
      </c>
      <c r="E177" s="57">
        <f t="shared" si="18"/>
        <v>5333.333333333333</v>
      </c>
      <c r="F177" s="57">
        <f t="shared" si="15"/>
        <v>5390.0000000000418</v>
      </c>
      <c r="G177" s="56"/>
      <c r="H177" s="79">
        <f t="shared" si="16"/>
        <v>480</v>
      </c>
      <c r="I177" s="79">
        <f t="shared" si="16"/>
        <v>480</v>
      </c>
      <c r="J177" s="58">
        <f t="shared" si="17"/>
        <v>11683.333333333376</v>
      </c>
    </row>
    <row r="178" spans="3:10">
      <c r="C178" s="76">
        <v>155</v>
      </c>
      <c r="D178" s="58">
        <f t="shared" si="14"/>
        <v>773333.33333333931</v>
      </c>
      <c r="E178" s="57">
        <f t="shared" si="18"/>
        <v>5333.333333333333</v>
      </c>
      <c r="F178" s="57">
        <f t="shared" si="15"/>
        <v>5353.3333333333758</v>
      </c>
      <c r="G178" s="56"/>
      <c r="H178" s="79">
        <f t="shared" si="16"/>
        <v>480</v>
      </c>
      <c r="I178" s="79">
        <f t="shared" si="16"/>
        <v>480</v>
      </c>
      <c r="J178" s="58">
        <f t="shared" si="17"/>
        <v>11646.666666666708</v>
      </c>
    </row>
    <row r="179" spans="3:10">
      <c r="C179" s="76">
        <v>156</v>
      </c>
      <c r="D179" s="58">
        <f t="shared" si="14"/>
        <v>768000.00000000594</v>
      </c>
      <c r="E179" s="57">
        <f t="shared" si="18"/>
        <v>5333.333333333333</v>
      </c>
      <c r="F179" s="57">
        <f t="shared" si="15"/>
        <v>5316.6666666667079</v>
      </c>
      <c r="G179" s="56"/>
      <c r="H179" s="79">
        <f t="shared" si="16"/>
        <v>480</v>
      </c>
      <c r="I179" s="79">
        <f t="shared" si="16"/>
        <v>480</v>
      </c>
      <c r="J179" s="58">
        <f t="shared" si="17"/>
        <v>11610.00000000004</v>
      </c>
    </row>
    <row r="180" spans="3:10">
      <c r="C180" s="76">
        <v>157</v>
      </c>
      <c r="D180" s="58">
        <f t="shared" si="14"/>
        <v>762666.66666667257</v>
      </c>
      <c r="E180" s="57">
        <f t="shared" si="18"/>
        <v>5333.333333333333</v>
      </c>
      <c r="F180" s="57">
        <f t="shared" si="15"/>
        <v>5280.0000000000409</v>
      </c>
      <c r="G180" s="56"/>
      <c r="H180" s="79">
        <f t="shared" si="16"/>
        <v>480</v>
      </c>
      <c r="I180" s="79">
        <f t="shared" si="16"/>
        <v>480</v>
      </c>
      <c r="J180" s="58">
        <f t="shared" si="17"/>
        <v>11573.333333333374</v>
      </c>
    </row>
    <row r="181" spans="3:10">
      <c r="C181" s="76">
        <v>158</v>
      </c>
      <c r="D181" s="58">
        <f t="shared" si="14"/>
        <v>757333.33333333919</v>
      </c>
      <c r="E181" s="57">
        <f t="shared" si="18"/>
        <v>5333.333333333333</v>
      </c>
      <c r="F181" s="57">
        <f t="shared" si="15"/>
        <v>5243.333333333374</v>
      </c>
      <c r="G181" s="56"/>
      <c r="H181" s="79">
        <f t="shared" si="16"/>
        <v>480</v>
      </c>
      <c r="I181" s="79">
        <f t="shared" si="16"/>
        <v>480</v>
      </c>
      <c r="J181" s="58">
        <f t="shared" si="17"/>
        <v>11536.666666666708</v>
      </c>
    </row>
    <row r="182" spans="3:10">
      <c r="C182" s="76">
        <v>159</v>
      </c>
      <c r="D182" s="58">
        <f t="shared" si="14"/>
        <v>752000.00000000582</v>
      </c>
      <c r="E182" s="57">
        <f t="shared" si="18"/>
        <v>5333.333333333333</v>
      </c>
      <c r="F182" s="57">
        <f t="shared" si="15"/>
        <v>5206.666666666707</v>
      </c>
      <c r="G182" s="56"/>
      <c r="H182" s="79">
        <f t="shared" si="16"/>
        <v>480</v>
      </c>
      <c r="I182" s="79">
        <f t="shared" si="16"/>
        <v>480</v>
      </c>
      <c r="J182" s="58">
        <f t="shared" si="17"/>
        <v>11500.00000000004</v>
      </c>
    </row>
    <row r="183" spans="3:10">
      <c r="C183" s="76">
        <v>160</v>
      </c>
      <c r="D183" s="58">
        <f t="shared" si="14"/>
        <v>746666.66666667245</v>
      </c>
      <c r="E183" s="57">
        <f t="shared" si="18"/>
        <v>5333.333333333333</v>
      </c>
      <c r="F183" s="57">
        <f t="shared" si="15"/>
        <v>5170.00000000004</v>
      </c>
      <c r="G183" s="56"/>
      <c r="H183" s="79">
        <f t="shared" si="16"/>
        <v>480</v>
      </c>
      <c r="I183" s="79">
        <f t="shared" si="16"/>
        <v>480</v>
      </c>
      <c r="J183" s="58">
        <f t="shared" si="17"/>
        <v>11463.333333333372</v>
      </c>
    </row>
    <row r="184" spans="3:10">
      <c r="C184" s="76">
        <v>161</v>
      </c>
      <c r="D184" s="58">
        <f t="shared" si="14"/>
        <v>741333.33333333908</v>
      </c>
      <c r="E184" s="57">
        <f t="shared" si="18"/>
        <v>5333.333333333333</v>
      </c>
      <c r="F184" s="57">
        <f t="shared" si="15"/>
        <v>5133.333333333374</v>
      </c>
      <c r="G184" s="56"/>
      <c r="H184" s="79">
        <f t="shared" si="16"/>
        <v>480</v>
      </c>
      <c r="I184" s="79">
        <f t="shared" si="16"/>
        <v>480</v>
      </c>
      <c r="J184" s="58">
        <f t="shared" si="17"/>
        <v>11426.666666666708</v>
      </c>
    </row>
    <row r="185" spans="3:10">
      <c r="C185" s="76">
        <v>162</v>
      </c>
      <c r="D185" s="58">
        <f t="shared" si="14"/>
        <v>736000.0000000057</v>
      </c>
      <c r="E185" s="57">
        <f t="shared" si="18"/>
        <v>5333.333333333333</v>
      </c>
      <c r="F185" s="57">
        <f t="shared" si="15"/>
        <v>5096.666666666707</v>
      </c>
      <c r="G185" s="56"/>
      <c r="H185" s="79">
        <f t="shared" si="16"/>
        <v>480</v>
      </c>
      <c r="I185" s="79">
        <f t="shared" si="16"/>
        <v>480</v>
      </c>
      <c r="J185" s="58">
        <f t="shared" si="17"/>
        <v>11390.00000000004</v>
      </c>
    </row>
    <row r="186" spans="3:10">
      <c r="C186" s="76">
        <v>163</v>
      </c>
      <c r="D186" s="58">
        <f t="shared" si="14"/>
        <v>730666.66666667233</v>
      </c>
      <c r="E186" s="57">
        <f t="shared" si="18"/>
        <v>5333.333333333333</v>
      </c>
      <c r="F186" s="57">
        <f t="shared" si="15"/>
        <v>5060.00000000004</v>
      </c>
      <c r="G186" s="56"/>
      <c r="H186" s="79">
        <f t="shared" si="16"/>
        <v>480</v>
      </c>
      <c r="I186" s="79">
        <f t="shared" si="16"/>
        <v>480</v>
      </c>
      <c r="J186" s="58">
        <f t="shared" si="17"/>
        <v>11353.333333333372</v>
      </c>
    </row>
    <row r="187" spans="3:10">
      <c r="C187" s="76">
        <v>164</v>
      </c>
      <c r="D187" s="58">
        <f t="shared" si="14"/>
        <v>725333.33333333896</v>
      </c>
      <c r="E187" s="57">
        <f t="shared" si="18"/>
        <v>5333.333333333333</v>
      </c>
      <c r="F187" s="57">
        <f t="shared" si="15"/>
        <v>5023.333333333373</v>
      </c>
      <c r="G187" s="56"/>
      <c r="H187" s="79">
        <f t="shared" si="16"/>
        <v>480</v>
      </c>
      <c r="I187" s="79">
        <f t="shared" si="16"/>
        <v>480</v>
      </c>
      <c r="J187" s="58">
        <f t="shared" si="17"/>
        <v>11316.666666666706</v>
      </c>
    </row>
    <row r="188" spans="3:10">
      <c r="C188" s="76">
        <v>165</v>
      </c>
      <c r="D188" s="58">
        <f t="shared" si="14"/>
        <v>720000.00000000559</v>
      </c>
      <c r="E188" s="57">
        <f t="shared" si="18"/>
        <v>5333.333333333333</v>
      </c>
      <c r="F188" s="57">
        <f t="shared" si="15"/>
        <v>4986.6666666667052</v>
      </c>
      <c r="G188" s="56"/>
      <c r="H188" s="79">
        <f t="shared" si="16"/>
        <v>480</v>
      </c>
      <c r="I188" s="79">
        <f t="shared" si="16"/>
        <v>480</v>
      </c>
      <c r="J188" s="58">
        <f t="shared" si="17"/>
        <v>11280.000000000038</v>
      </c>
    </row>
    <row r="189" spans="3:10">
      <c r="C189" s="76">
        <v>166</v>
      </c>
      <c r="D189" s="58">
        <f t="shared" si="14"/>
        <v>714666.66666667222</v>
      </c>
      <c r="E189" s="57">
        <f t="shared" si="18"/>
        <v>5333.333333333333</v>
      </c>
      <c r="F189" s="57">
        <f t="shared" si="15"/>
        <v>4950.0000000000391</v>
      </c>
      <c r="G189" s="56"/>
      <c r="H189" s="79">
        <f t="shared" si="16"/>
        <v>480</v>
      </c>
      <c r="I189" s="79">
        <f t="shared" si="16"/>
        <v>480</v>
      </c>
      <c r="J189" s="58">
        <f t="shared" si="17"/>
        <v>11243.333333333372</v>
      </c>
    </row>
    <row r="190" spans="3:10">
      <c r="C190" s="76">
        <v>167</v>
      </c>
      <c r="D190" s="58">
        <f t="shared" si="14"/>
        <v>709333.33333333884</v>
      </c>
      <c r="E190" s="57">
        <f t="shared" si="18"/>
        <v>5333.333333333333</v>
      </c>
      <c r="F190" s="57">
        <f t="shared" si="15"/>
        <v>4913.3333333333712</v>
      </c>
      <c r="G190" s="56"/>
      <c r="H190" s="79">
        <f t="shared" si="16"/>
        <v>480</v>
      </c>
      <c r="I190" s="79">
        <f t="shared" si="16"/>
        <v>480</v>
      </c>
      <c r="J190" s="58">
        <f t="shared" si="17"/>
        <v>11206.666666666704</v>
      </c>
    </row>
    <row r="191" spans="3:10">
      <c r="C191" s="76">
        <v>168</v>
      </c>
      <c r="D191" s="58">
        <f t="shared" si="14"/>
        <v>704000.00000000547</v>
      </c>
      <c r="E191" s="57">
        <f t="shared" si="18"/>
        <v>5333.333333333333</v>
      </c>
      <c r="F191" s="57">
        <f t="shared" si="15"/>
        <v>4876.6666666667043</v>
      </c>
      <c r="G191" s="56"/>
      <c r="H191" s="79">
        <f t="shared" si="16"/>
        <v>480</v>
      </c>
      <c r="I191" s="79">
        <f t="shared" si="16"/>
        <v>480</v>
      </c>
      <c r="J191" s="58">
        <f t="shared" si="17"/>
        <v>11170.000000000036</v>
      </c>
    </row>
    <row r="192" spans="3:10">
      <c r="C192" s="76">
        <v>169</v>
      </c>
      <c r="D192" s="58">
        <f t="shared" si="14"/>
        <v>698666.6666666721</v>
      </c>
      <c r="E192" s="57">
        <f t="shared" si="18"/>
        <v>5333.333333333333</v>
      </c>
      <c r="F192" s="57">
        <f t="shared" si="15"/>
        <v>4840.0000000000382</v>
      </c>
      <c r="G192" s="56"/>
      <c r="H192" s="79">
        <f t="shared" si="16"/>
        <v>480</v>
      </c>
      <c r="I192" s="79">
        <f t="shared" si="16"/>
        <v>480</v>
      </c>
      <c r="J192" s="58">
        <f t="shared" si="17"/>
        <v>11133.333333333372</v>
      </c>
    </row>
    <row r="193" spans="3:10">
      <c r="C193" s="76">
        <v>170</v>
      </c>
      <c r="D193" s="58">
        <f t="shared" si="14"/>
        <v>693333.33333333873</v>
      </c>
      <c r="E193" s="57">
        <f t="shared" si="18"/>
        <v>5333.333333333333</v>
      </c>
      <c r="F193" s="57">
        <f t="shared" si="15"/>
        <v>4803.3333333333712</v>
      </c>
      <c r="G193" s="56"/>
      <c r="H193" s="79">
        <f t="shared" si="16"/>
        <v>480</v>
      </c>
      <c r="I193" s="79">
        <f t="shared" si="16"/>
        <v>480</v>
      </c>
      <c r="J193" s="58">
        <f t="shared" si="17"/>
        <v>11096.666666666704</v>
      </c>
    </row>
    <row r="194" spans="3:10">
      <c r="C194" s="76">
        <v>171</v>
      </c>
      <c r="D194" s="58">
        <f t="shared" si="14"/>
        <v>688000.00000000536</v>
      </c>
      <c r="E194" s="57">
        <f t="shared" si="18"/>
        <v>5333.333333333333</v>
      </c>
      <c r="F194" s="57">
        <f t="shared" si="15"/>
        <v>4766.6666666667043</v>
      </c>
      <c r="G194" s="56"/>
      <c r="H194" s="79">
        <f t="shared" si="16"/>
        <v>480</v>
      </c>
      <c r="I194" s="79">
        <f t="shared" si="16"/>
        <v>480</v>
      </c>
      <c r="J194" s="58">
        <f t="shared" si="17"/>
        <v>11060.000000000036</v>
      </c>
    </row>
    <row r="195" spans="3:10">
      <c r="C195" s="76">
        <v>172</v>
      </c>
      <c r="D195" s="58">
        <f t="shared" si="14"/>
        <v>682666.66666667198</v>
      </c>
      <c r="E195" s="57">
        <f t="shared" si="18"/>
        <v>5333.333333333333</v>
      </c>
      <c r="F195" s="57">
        <f t="shared" si="15"/>
        <v>4730.0000000000373</v>
      </c>
      <c r="G195" s="56"/>
      <c r="H195" s="79">
        <f t="shared" si="16"/>
        <v>480</v>
      </c>
      <c r="I195" s="79">
        <f t="shared" si="16"/>
        <v>480</v>
      </c>
      <c r="J195" s="58">
        <f t="shared" si="17"/>
        <v>11023.33333333337</v>
      </c>
    </row>
    <row r="196" spans="3:10">
      <c r="C196" s="76">
        <v>173</v>
      </c>
      <c r="D196" s="58">
        <f t="shared" si="14"/>
        <v>677333.33333333861</v>
      </c>
      <c r="E196" s="57">
        <f t="shared" si="18"/>
        <v>5333.333333333333</v>
      </c>
      <c r="F196" s="57">
        <f t="shared" si="15"/>
        <v>4693.3333333333703</v>
      </c>
      <c r="G196" s="56"/>
      <c r="H196" s="79">
        <f t="shared" si="16"/>
        <v>480</v>
      </c>
      <c r="I196" s="79">
        <f t="shared" si="16"/>
        <v>480</v>
      </c>
      <c r="J196" s="58">
        <f t="shared" si="17"/>
        <v>10986.666666666704</v>
      </c>
    </row>
    <row r="197" spans="3:10">
      <c r="C197" s="76">
        <v>174</v>
      </c>
      <c r="D197" s="58">
        <f t="shared" si="14"/>
        <v>672000.00000000524</v>
      </c>
      <c r="E197" s="57">
        <f t="shared" si="18"/>
        <v>5333.333333333333</v>
      </c>
      <c r="F197" s="57">
        <f t="shared" si="15"/>
        <v>4656.6666666667024</v>
      </c>
      <c r="G197" s="56"/>
      <c r="H197" s="79">
        <f t="shared" si="16"/>
        <v>480</v>
      </c>
      <c r="I197" s="79">
        <f t="shared" si="16"/>
        <v>480</v>
      </c>
      <c r="J197" s="58">
        <f t="shared" si="17"/>
        <v>10950.000000000036</v>
      </c>
    </row>
    <row r="198" spans="3:10">
      <c r="C198" s="76">
        <v>175</v>
      </c>
      <c r="D198" s="58">
        <f t="shared" si="14"/>
        <v>666666.66666667187</v>
      </c>
      <c r="E198" s="57">
        <f t="shared" si="18"/>
        <v>5333.333333333333</v>
      </c>
      <c r="F198" s="57">
        <f t="shared" si="15"/>
        <v>4620.0000000000364</v>
      </c>
      <c r="G198" s="56"/>
      <c r="H198" s="79">
        <f t="shared" si="16"/>
        <v>480</v>
      </c>
      <c r="I198" s="79">
        <f t="shared" si="16"/>
        <v>480</v>
      </c>
      <c r="J198" s="58">
        <f t="shared" si="17"/>
        <v>10913.333333333369</v>
      </c>
    </row>
    <row r="199" spans="3:10">
      <c r="C199" s="76">
        <v>176</v>
      </c>
      <c r="D199" s="58">
        <f t="shared" si="14"/>
        <v>661333.33333333849</v>
      </c>
      <c r="E199" s="57">
        <f t="shared" si="18"/>
        <v>5333.333333333333</v>
      </c>
      <c r="F199" s="57">
        <f t="shared" si="15"/>
        <v>4583.3333333333685</v>
      </c>
      <c r="G199" s="56"/>
      <c r="H199" s="79">
        <f t="shared" si="16"/>
        <v>480</v>
      </c>
      <c r="I199" s="79">
        <f t="shared" si="16"/>
        <v>480</v>
      </c>
      <c r="J199" s="58">
        <f t="shared" si="17"/>
        <v>10876.666666666701</v>
      </c>
    </row>
    <row r="200" spans="3:10">
      <c r="C200" s="76">
        <v>177</v>
      </c>
      <c r="D200" s="58">
        <f t="shared" si="14"/>
        <v>656000.00000000512</v>
      </c>
      <c r="E200" s="57">
        <f t="shared" si="18"/>
        <v>5333.333333333333</v>
      </c>
      <c r="F200" s="57">
        <f t="shared" si="15"/>
        <v>4546.6666666667024</v>
      </c>
      <c r="G200" s="56"/>
      <c r="H200" s="79">
        <f t="shared" si="16"/>
        <v>480</v>
      </c>
      <c r="I200" s="79">
        <f t="shared" si="16"/>
        <v>480</v>
      </c>
      <c r="J200" s="58">
        <f t="shared" si="17"/>
        <v>10840.000000000036</v>
      </c>
    </row>
    <row r="201" spans="3:10">
      <c r="C201" s="76">
        <v>178</v>
      </c>
      <c r="D201" s="58">
        <f t="shared" si="14"/>
        <v>650666.66666667175</v>
      </c>
      <c r="E201" s="57">
        <f t="shared" si="18"/>
        <v>5333.333333333333</v>
      </c>
      <c r="F201" s="57">
        <f t="shared" si="15"/>
        <v>4510.0000000000355</v>
      </c>
      <c r="G201" s="56"/>
      <c r="H201" s="79">
        <f t="shared" si="16"/>
        <v>480</v>
      </c>
      <c r="I201" s="79">
        <f t="shared" si="16"/>
        <v>480</v>
      </c>
      <c r="J201" s="58">
        <f t="shared" si="17"/>
        <v>10803.333333333369</v>
      </c>
    </row>
    <row r="202" spans="3:10">
      <c r="C202" s="76">
        <v>179</v>
      </c>
      <c r="D202" s="58">
        <f t="shared" si="14"/>
        <v>645333.33333333838</v>
      </c>
      <c r="E202" s="57">
        <f t="shared" si="18"/>
        <v>5333.333333333333</v>
      </c>
      <c r="F202" s="57">
        <f t="shared" si="15"/>
        <v>4473.3333333333685</v>
      </c>
      <c r="G202" s="56"/>
      <c r="H202" s="79">
        <f t="shared" si="16"/>
        <v>480</v>
      </c>
      <c r="I202" s="79">
        <f t="shared" si="16"/>
        <v>480</v>
      </c>
      <c r="J202" s="58">
        <f t="shared" si="17"/>
        <v>10766.666666666701</v>
      </c>
    </row>
    <row r="203" spans="3:10">
      <c r="C203" s="76">
        <v>180</v>
      </c>
      <c r="D203" s="58">
        <f t="shared" si="14"/>
        <v>640000.00000000501</v>
      </c>
      <c r="E203" s="57">
        <f t="shared" si="18"/>
        <v>5333.333333333333</v>
      </c>
      <c r="F203" s="57">
        <f t="shared" si="15"/>
        <v>4436.6666666667015</v>
      </c>
      <c r="G203" s="56"/>
      <c r="H203" s="79">
        <f t="shared" si="16"/>
        <v>480</v>
      </c>
      <c r="I203" s="79">
        <f t="shared" si="16"/>
        <v>480</v>
      </c>
      <c r="J203" s="58">
        <f t="shared" si="17"/>
        <v>10730.000000000035</v>
      </c>
    </row>
    <row r="204" spans="3:10">
      <c r="C204" s="76">
        <v>181</v>
      </c>
      <c r="D204" s="58">
        <f t="shared" si="14"/>
        <v>634666.66666667163</v>
      </c>
      <c r="E204" s="57">
        <f t="shared" si="18"/>
        <v>5333.333333333333</v>
      </c>
      <c r="F204" s="57">
        <f t="shared" si="15"/>
        <v>4400.0000000000346</v>
      </c>
      <c r="G204" s="56"/>
      <c r="H204" s="79">
        <f t="shared" si="16"/>
        <v>480</v>
      </c>
      <c r="I204" s="79">
        <f t="shared" si="16"/>
        <v>480</v>
      </c>
      <c r="J204" s="58">
        <f t="shared" si="17"/>
        <v>10693.333333333369</v>
      </c>
    </row>
    <row r="205" spans="3:10">
      <c r="C205" s="76">
        <v>182</v>
      </c>
      <c r="D205" s="58">
        <f t="shared" si="14"/>
        <v>629333.33333333826</v>
      </c>
      <c r="E205" s="57">
        <f t="shared" si="18"/>
        <v>5333.333333333333</v>
      </c>
      <c r="F205" s="57">
        <f t="shared" si="15"/>
        <v>4363.3333333333676</v>
      </c>
      <c r="G205" s="56"/>
      <c r="H205" s="79">
        <f t="shared" si="16"/>
        <v>480</v>
      </c>
      <c r="I205" s="79">
        <f t="shared" si="16"/>
        <v>480</v>
      </c>
      <c r="J205" s="58">
        <f t="shared" si="17"/>
        <v>10656.666666666701</v>
      </c>
    </row>
    <row r="206" spans="3:10">
      <c r="C206" s="76">
        <v>183</v>
      </c>
      <c r="D206" s="58">
        <f t="shared" si="14"/>
        <v>624000.00000000489</v>
      </c>
      <c r="E206" s="57">
        <f t="shared" si="18"/>
        <v>5333.333333333333</v>
      </c>
      <c r="F206" s="57">
        <f t="shared" si="15"/>
        <v>4326.6666666667006</v>
      </c>
      <c r="G206" s="56"/>
      <c r="H206" s="79">
        <f t="shared" si="16"/>
        <v>480</v>
      </c>
      <c r="I206" s="79">
        <f t="shared" si="16"/>
        <v>480</v>
      </c>
      <c r="J206" s="58">
        <f t="shared" si="17"/>
        <v>10620.000000000033</v>
      </c>
    </row>
    <row r="207" spans="3:10">
      <c r="C207" s="76">
        <v>184</v>
      </c>
      <c r="D207" s="58">
        <f t="shared" si="14"/>
        <v>618666.66666667152</v>
      </c>
      <c r="E207" s="57">
        <f t="shared" si="18"/>
        <v>5333.333333333333</v>
      </c>
      <c r="F207" s="57">
        <f t="shared" si="15"/>
        <v>4290.0000000000346</v>
      </c>
      <c r="G207" s="56"/>
      <c r="H207" s="79">
        <f t="shared" si="16"/>
        <v>480</v>
      </c>
      <c r="I207" s="79">
        <f t="shared" si="16"/>
        <v>480</v>
      </c>
      <c r="J207" s="58">
        <f t="shared" si="17"/>
        <v>10583.333333333369</v>
      </c>
    </row>
    <row r="208" spans="3:10">
      <c r="C208" s="76">
        <v>185</v>
      </c>
      <c r="D208" s="58">
        <f t="shared" ref="D208:D271" si="19">D207-E208</f>
        <v>613333.33333333815</v>
      </c>
      <c r="E208" s="57">
        <f t="shared" si="18"/>
        <v>5333.333333333333</v>
      </c>
      <c r="F208" s="57">
        <f t="shared" si="15"/>
        <v>4253.3333333333667</v>
      </c>
      <c r="G208" s="56"/>
      <c r="H208" s="79">
        <f t="shared" si="16"/>
        <v>480</v>
      </c>
      <c r="I208" s="79">
        <f t="shared" si="16"/>
        <v>480</v>
      </c>
      <c r="J208" s="58">
        <f t="shared" si="17"/>
        <v>10546.666666666701</v>
      </c>
    </row>
    <row r="209" spans="3:10">
      <c r="C209" s="76">
        <v>186</v>
      </c>
      <c r="D209" s="58">
        <f t="shared" si="19"/>
        <v>608000.00000000477</v>
      </c>
      <c r="E209" s="57">
        <f t="shared" si="18"/>
        <v>5333.333333333333</v>
      </c>
      <c r="F209" s="57">
        <f t="shared" si="15"/>
        <v>4216.6666666667006</v>
      </c>
      <c r="G209" s="56"/>
      <c r="H209" s="79">
        <f t="shared" si="16"/>
        <v>480</v>
      </c>
      <c r="I209" s="79">
        <f t="shared" si="16"/>
        <v>480</v>
      </c>
      <c r="J209" s="58">
        <f t="shared" si="17"/>
        <v>10510.000000000033</v>
      </c>
    </row>
    <row r="210" spans="3:10">
      <c r="C210" s="76">
        <v>187</v>
      </c>
      <c r="D210" s="58">
        <f t="shared" si="19"/>
        <v>602666.6666666714</v>
      </c>
      <c r="E210" s="57">
        <f t="shared" si="18"/>
        <v>5333.333333333333</v>
      </c>
      <c r="F210" s="57">
        <f t="shared" si="15"/>
        <v>4180.0000000000327</v>
      </c>
      <c r="G210" s="56"/>
      <c r="H210" s="79">
        <f t="shared" si="16"/>
        <v>480</v>
      </c>
      <c r="I210" s="79">
        <f t="shared" si="16"/>
        <v>480</v>
      </c>
      <c r="J210" s="58">
        <f t="shared" si="17"/>
        <v>10473.333333333365</v>
      </c>
    </row>
    <row r="211" spans="3:10">
      <c r="C211" s="76">
        <v>188</v>
      </c>
      <c r="D211" s="58">
        <f t="shared" si="19"/>
        <v>597333.33333333803</v>
      </c>
      <c r="E211" s="57">
        <f t="shared" si="18"/>
        <v>5333.333333333333</v>
      </c>
      <c r="F211" s="57">
        <f t="shared" si="15"/>
        <v>4143.3333333333658</v>
      </c>
      <c r="G211" s="56"/>
      <c r="H211" s="79">
        <f t="shared" si="16"/>
        <v>480</v>
      </c>
      <c r="I211" s="79">
        <f t="shared" si="16"/>
        <v>480</v>
      </c>
      <c r="J211" s="58">
        <f t="shared" si="17"/>
        <v>10436.666666666699</v>
      </c>
    </row>
    <row r="212" spans="3:10">
      <c r="C212" s="76">
        <v>189</v>
      </c>
      <c r="D212" s="58">
        <f t="shared" si="19"/>
        <v>592000.00000000466</v>
      </c>
      <c r="E212" s="57">
        <f t="shared" si="18"/>
        <v>5333.333333333333</v>
      </c>
      <c r="F212" s="57">
        <f t="shared" si="15"/>
        <v>4106.6666666666997</v>
      </c>
      <c r="G212" s="56"/>
      <c r="H212" s="79">
        <f t="shared" si="16"/>
        <v>480</v>
      </c>
      <c r="I212" s="79">
        <f t="shared" si="16"/>
        <v>480</v>
      </c>
      <c r="J212" s="58">
        <f t="shared" si="17"/>
        <v>10400.000000000033</v>
      </c>
    </row>
    <row r="213" spans="3:10">
      <c r="C213" s="76">
        <v>190</v>
      </c>
      <c r="D213" s="58">
        <f t="shared" si="19"/>
        <v>586666.66666667128</v>
      </c>
      <c r="E213" s="57">
        <f t="shared" si="18"/>
        <v>5333.333333333333</v>
      </c>
      <c r="F213" s="57">
        <f t="shared" si="15"/>
        <v>4070.0000000000323</v>
      </c>
      <c r="G213" s="56"/>
      <c r="H213" s="79">
        <f t="shared" si="16"/>
        <v>480</v>
      </c>
      <c r="I213" s="79">
        <f t="shared" si="16"/>
        <v>480</v>
      </c>
      <c r="J213" s="58">
        <f t="shared" si="17"/>
        <v>10363.333333333365</v>
      </c>
    </row>
    <row r="214" spans="3:10">
      <c r="C214" s="76">
        <v>191</v>
      </c>
      <c r="D214" s="58">
        <f t="shared" si="19"/>
        <v>581333.33333333791</v>
      </c>
      <c r="E214" s="57">
        <f t="shared" si="18"/>
        <v>5333.333333333333</v>
      </c>
      <c r="F214" s="57">
        <f t="shared" si="15"/>
        <v>4033.3333333333653</v>
      </c>
      <c r="G214" s="56"/>
      <c r="H214" s="79">
        <f t="shared" si="16"/>
        <v>480</v>
      </c>
      <c r="I214" s="79">
        <f t="shared" si="16"/>
        <v>480</v>
      </c>
      <c r="J214" s="58">
        <f t="shared" si="17"/>
        <v>10326.666666666699</v>
      </c>
    </row>
    <row r="215" spans="3:10">
      <c r="C215" s="76">
        <v>192</v>
      </c>
      <c r="D215" s="58">
        <f t="shared" si="19"/>
        <v>576000.00000000454</v>
      </c>
      <c r="E215" s="57">
        <f t="shared" si="18"/>
        <v>5333.333333333333</v>
      </c>
      <c r="F215" s="57">
        <f t="shared" si="15"/>
        <v>3996.6666666666983</v>
      </c>
      <c r="G215" s="56"/>
      <c r="H215" s="79">
        <f t="shared" si="16"/>
        <v>480</v>
      </c>
      <c r="I215" s="79">
        <f t="shared" si="16"/>
        <v>480</v>
      </c>
      <c r="J215" s="58">
        <f t="shared" si="17"/>
        <v>10290.000000000031</v>
      </c>
    </row>
    <row r="216" spans="3:10">
      <c r="C216" s="76">
        <v>193</v>
      </c>
      <c r="D216" s="58">
        <f t="shared" si="19"/>
        <v>570666.66666667117</v>
      </c>
      <c r="E216" s="57">
        <f t="shared" si="18"/>
        <v>5333.333333333333</v>
      </c>
      <c r="F216" s="57">
        <f t="shared" ref="F216:F279" si="20">(((D215*$F$8/360))*$U$24)</f>
        <v>3960.0000000000314</v>
      </c>
      <c r="G216" s="56"/>
      <c r="H216" s="79">
        <f t="shared" si="16"/>
        <v>480</v>
      </c>
      <c r="I216" s="79">
        <f t="shared" si="16"/>
        <v>480</v>
      </c>
      <c r="J216" s="58">
        <f t="shared" si="17"/>
        <v>10253.333333333365</v>
      </c>
    </row>
    <row r="217" spans="3:10">
      <c r="C217" s="76">
        <v>194</v>
      </c>
      <c r="D217" s="58">
        <f t="shared" si="19"/>
        <v>565333.3333333378</v>
      </c>
      <c r="E217" s="57">
        <f t="shared" si="18"/>
        <v>5333.333333333333</v>
      </c>
      <c r="F217" s="57">
        <f t="shared" si="20"/>
        <v>3923.333333333364</v>
      </c>
      <c r="G217" s="56"/>
      <c r="H217" s="79">
        <f t="shared" ref="H217:I280" si="21">($D$8*0.0036)/12</f>
        <v>480</v>
      </c>
      <c r="I217" s="79">
        <f t="shared" si="21"/>
        <v>480</v>
      </c>
      <c r="J217" s="58">
        <f t="shared" ref="J217:J280" si="22">+E217+F217+H217+I217</f>
        <v>10216.666666666697</v>
      </c>
    </row>
    <row r="218" spans="3:10">
      <c r="C218" s="76">
        <v>195</v>
      </c>
      <c r="D218" s="58">
        <f t="shared" si="19"/>
        <v>560000.00000000442</v>
      </c>
      <c r="E218" s="57">
        <f t="shared" ref="E218:E281" si="23">E217</f>
        <v>5333.333333333333</v>
      </c>
      <c r="F218" s="57">
        <f t="shared" si="20"/>
        <v>3886.6666666666979</v>
      </c>
      <c r="G218" s="56"/>
      <c r="H218" s="79">
        <f t="shared" si="21"/>
        <v>480</v>
      </c>
      <c r="I218" s="79">
        <f t="shared" si="21"/>
        <v>480</v>
      </c>
      <c r="J218" s="58">
        <f t="shared" si="22"/>
        <v>10180.000000000031</v>
      </c>
    </row>
    <row r="219" spans="3:10">
      <c r="C219" s="76">
        <v>196</v>
      </c>
      <c r="D219" s="58">
        <f t="shared" si="19"/>
        <v>554666.66666667105</v>
      </c>
      <c r="E219" s="57">
        <f t="shared" si="23"/>
        <v>5333.333333333333</v>
      </c>
      <c r="F219" s="57">
        <f t="shared" si="20"/>
        <v>3850.00000000003</v>
      </c>
      <c r="G219" s="56"/>
      <c r="H219" s="79">
        <f t="shared" si="21"/>
        <v>480</v>
      </c>
      <c r="I219" s="79">
        <f t="shared" si="21"/>
        <v>480</v>
      </c>
      <c r="J219" s="58">
        <f t="shared" si="22"/>
        <v>10143.333333333363</v>
      </c>
    </row>
    <row r="220" spans="3:10">
      <c r="C220" s="76">
        <v>197</v>
      </c>
      <c r="D220" s="58">
        <f t="shared" si="19"/>
        <v>549333.33333333768</v>
      </c>
      <c r="E220" s="57">
        <f t="shared" si="23"/>
        <v>5333.333333333333</v>
      </c>
      <c r="F220" s="57">
        <f t="shared" si="20"/>
        <v>3813.3333333333635</v>
      </c>
      <c r="G220" s="56"/>
      <c r="H220" s="79">
        <f t="shared" si="21"/>
        <v>480</v>
      </c>
      <c r="I220" s="79">
        <f t="shared" si="21"/>
        <v>480</v>
      </c>
      <c r="J220" s="58">
        <f t="shared" si="22"/>
        <v>10106.666666666697</v>
      </c>
    </row>
    <row r="221" spans="3:10">
      <c r="C221" s="76">
        <v>198</v>
      </c>
      <c r="D221" s="58">
        <f t="shared" si="19"/>
        <v>544000.00000000431</v>
      </c>
      <c r="E221" s="57">
        <f t="shared" si="23"/>
        <v>5333.333333333333</v>
      </c>
      <c r="F221" s="57">
        <f t="shared" si="20"/>
        <v>3776.666666666697</v>
      </c>
      <c r="G221" s="56"/>
      <c r="H221" s="79">
        <f t="shared" si="21"/>
        <v>480</v>
      </c>
      <c r="I221" s="79">
        <f t="shared" si="21"/>
        <v>480</v>
      </c>
      <c r="J221" s="58">
        <f t="shared" si="22"/>
        <v>10070.000000000029</v>
      </c>
    </row>
    <row r="222" spans="3:10">
      <c r="C222" s="76">
        <v>199</v>
      </c>
      <c r="D222" s="58">
        <f t="shared" si="19"/>
        <v>538666.66666667094</v>
      </c>
      <c r="E222" s="57">
        <f t="shared" si="23"/>
        <v>5333.333333333333</v>
      </c>
      <c r="F222" s="57">
        <f t="shared" si="20"/>
        <v>3740.0000000000296</v>
      </c>
      <c r="G222" s="56"/>
      <c r="H222" s="79">
        <f t="shared" si="21"/>
        <v>480</v>
      </c>
      <c r="I222" s="79">
        <f t="shared" si="21"/>
        <v>480</v>
      </c>
      <c r="J222" s="58">
        <f t="shared" si="22"/>
        <v>10033.333333333363</v>
      </c>
    </row>
    <row r="223" spans="3:10">
      <c r="C223" s="76">
        <v>200</v>
      </c>
      <c r="D223" s="58">
        <f t="shared" si="19"/>
        <v>533333.33333333756</v>
      </c>
      <c r="E223" s="57">
        <f t="shared" si="23"/>
        <v>5333.333333333333</v>
      </c>
      <c r="F223" s="57">
        <f t="shared" si="20"/>
        <v>3703.333333333363</v>
      </c>
      <c r="G223" s="56"/>
      <c r="H223" s="79">
        <f t="shared" si="21"/>
        <v>480</v>
      </c>
      <c r="I223" s="79">
        <f t="shared" si="21"/>
        <v>480</v>
      </c>
      <c r="J223" s="58">
        <f t="shared" si="22"/>
        <v>9996.666666666697</v>
      </c>
    </row>
    <row r="224" spans="3:10">
      <c r="C224" s="76">
        <v>201</v>
      </c>
      <c r="D224" s="58">
        <f t="shared" si="19"/>
        <v>528000.00000000419</v>
      </c>
      <c r="E224" s="57">
        <f t="shared" si="23"/>
        <v>5333.333333333333</v>
      </c>
      <c r="F224" s="57">
        <f t="shared" si="20"/>
        <v>3666.6666666666961</v>
      </c>
      <c r="G224" s="56"/>
      <c r="H224" s="79">
        <f t="shared" si="21"/>
        <v>480</v>
      </c>
      <c r="I224" s="79">
        <f t="shared" si="21"/>
        <v>480</v>
      </c>
      <c r="J224" s="58">
        <f t="shared" si="22"/>
        <v>9960.0000000000291</v>
      </c>
    </row>
    <row r="225" spans="3:10">
      <c r="C225" s="76">
        <v>202</v>
      </c>
      <c r="D225" s="58">
        <f t="shared" si="19"/>
        <v>522666.66666667088</v>
      </c>
      <c r="E225" s="57">
        <f t="shared" si="23"/>
        <v>5333.333333333333</v>
      </c>
      <c r="F225" s="57">
        <f t="shared" si="20"/>
        <v>3630.0000000000291</v>
      </c>
      <c r="G225" s="56"/>
      <c r="H225" s="79">
        <f t="shared" si="21"/>
        <v>480</v>
      </c>
      <c r="I225" s="79">
        <f t="shared" si="21"/>
        <v>480</v>
      </c>
      <c r="J225" s="58">
        <f t="shared" si="22"/>
        <v>9923.3333333333612</v>
      </c>
    </row>
    <row r="226" spans="3:10">
      <c r="C226" s="76">
        <v>203</v>
      </c>
      <c r="D226" s="58">
        <f t="shared" si="19"/>
        <v>517333.33333333756</v>
      </c>
      <c r="E226" s="57">
        <f t="shared" si="23"/>
        <v>5333.333333333333</v>
      </c>
      <c r="F226" s="57">
        <f t="shared" si="20"/>
        <v>3593.3333333333626</v>
      </c>
      <c r="G226" s="56"/>
      <c r="H226" s="79">
        <f t="shared" si="21"/>
        <v>480</v>
      </c>
      <c r="I226" s="79">
        <f t="shared" si="21"/>
        <v>480</v>
      </c>
      <c r="J226" s="58">
        <f t="shared" si="22"/>
        <v>9886.6666666666952</v>
      </c>
    </row>
    <row r="227" spans="3:10">
      <c r="C227" s="76">
        <v>204</v>
      </c>
      <c r="D227" s="58">
        <f t="shared" si="19"/>
        <v>512000.00000000425</v>
      </c>
      <c r="E227" s="57">
        <f t="shared" si="23"/>
        <v>5333.333333333333</v>
      </c>
      <c r="F227" s="57">
        <f t="shared" si="20"/>
        <v>3556.6666666666956</v>
      </c>
      <c r="G227" s="56"/>
      <c r="H227" s="79">
        <f t="shared" si="21"/>
        <v>480</v>
      </c>
      <c r="I227" s="79">
        <f t="shared" si="21"/>
        <v>480</v>
      </c>
      <c r="J227" s="58">
        <f t="shared" si="22"/>
        <v>9850.0000000000291</v>
      </c>
    </row>
    <row r="228" spans="3:10">
      <c r="C228" s="76">
        <v>205</v>
      </c>
      <c r="D228" s="58">
        <f t="shared" si="19"/>
        <v>506666.66666667094</v>
      </c>
      <c r="E228" s="57">
        <f t="shared" si="23"/>
        <v>5333.333333333333</v>
      </c>
      <c r="F228" s="57">
        <f t="shared" si="20"/>
        <v>3520.0000000000291</v>
      </c>
      <c r="G228" s="56"/>
      <c r="H228" s="79">
        <f t="shared" si="21"/>
        <v>480</v>
      </c>
      <c r="I228" s="79">
        <f t="shared" si="21"/>
        <v>480</v>
      </c>
      <c r="J228" s="58">
        <f t="shared" si="22"/>
        <v>9813.3333333333612</v>
      </c>
    </row>
    <row r="229" spans="3:10">
      <c r="C229" s="76">
        <v>206</v>
      </c>
      <c r="D229" s="58">
        <f t="shared" si="19"/>
        <v>501333.33333333762</v>
      </c>
      <c r="E229" s="57">
        <f t="shared" si="23"/>
        <v>5333.333333333333</v>
      </c>
      <c r="F229" s="57">
        <f t="shared" si="20"/>
        <v>3483.333333333363</v>
      </c>
      <c r="G229" s="56"/>
      <c r="H229" s="79">
        <f t="shared" si="21"/>
        <v>480</v>
      </c>
      <c r="I229" s="79">
        <f t="shared" si="21"/>
        <v>480</v>
      </c>
      <c r="J229" s="58">
        <f t="shared" si="22"/>
        <v>9776.666666666697</v>
      </c>
    </row>
    <row r="230" spans="3:10">
      <c r="C230" s="76">
        <v>207</v>
      </c>
      <c r="D230" s="58">
        <f t="shared" si="19"/>
        <v>496000.00000000431</v>
      </c>
      <c r="E230" s="57">
        <f t="shared" si="23"/>
        <v>5333.333333333333</v>
      </c>
      <c r="F230" s="57">
        <f t="shared" si="20"/>
        <v>3446.6666666666965</v>
      </c>
      <c r="G230" s="56"/>
      <c r="H230" s="79">
        <f t="shared" si="21"/>
        <v>480</v>
      </c>
      <c r="I230" s="79">
        <f t="shared" si="21"/>
        <v>480</v>
      </c>
      <c r="J230" s="58">
        <f t="shared" si="22"/>
        <v>9740.0000000000291</v>
      </c>
    </row>
    <row r="231" spans="3:10">
      <c r="C231" s="76">
        <v>208</v>
      </c>
      <c r="D231" s="58">
        <f t="shared" si="19"/>
        <v>490666.66666667099</v>
      </c>
      <c r="E231" s="57">
        <f t="shared" si="23"/>
        <v>5333.333333333333</v>
      </c>
      <c r="F231" s="57">
        <f t="shared" si="20"/>
        <v>3410.0000000000296</v>
      </c>
      <c r="G231" s="56"/>
      <c r="H231" s="79">
        <f t="shared" si="21"/>
        <v>480</v>
      </c>
      <c r="I231" s="79">
        <f t="shared" si="21"/>
        <v>480</v>
      </c>
      <c r="J231" s="58">
        <f t="shared" si="22"/>
        <v>9703.333333333363</v>
      </c>
    </row>
    <row r="232" spans="3:10">
      <c r="C232" s="76">
        <v>209</v>
      </c>
      <c r="D232" s="58">
        <f t="shared" si="19"/>
        <v>485333.33333333768</v>
      </c>
      <c r="E232" s="57">
        <f t="shared" si="23"/>
        <v>5333.333333333333</v>
      </c>
      <c r="F232" s="57">
        <f t="shared" si="20"/>
        <v>3373.333333333363</v>
      </c>
      <c r="G232" s="56"/>
      <c r="H232" s="79">
        <f t="shared" si="21"/>
        <v>480</v>
      </c>
      <c r="I232" s="79">
        <f t="shared" si="21"/>
        <v>480</v>
      </c>
      <c r="J232" s="58">
        <f t="shared" si="22"/>
        <v>9666.666666666697</v>
      </c>
    </row>
    <row r="233" spans="3:10">
      <c r="C233" s="76">
        <v>210</v>
      </c>
      <c r="D233" s="58">
        <f t="shared" si="19"/>
        <v>480000.00000000437</v>
      </c>
      <c r="E233" s="57">
        <f t="shared" si="23"/>
        <v>5333.333333333333</v>
      </c>
      <c r="F233" s="57">
        <f t="shared" si="20"/>
        <v>3336.666666666697</v>
      </c>
      <c r="G233" s="56"/>
      <c r="H233" s="79">
        <f t="shared" si="21"/>
        <v>480</v>
      </c>
      <c r="I233" s="79">
        <f t="shared" si="21"/>
        <v>480</v>
      </c>
      <c r="J233" s="58">
        <f t="shared" si="22"/>
        <v>9630.0000000000291</v>
      </c>
    </row>
    <row r="234" spans="3:10">
      <c r="C234" s="76">
        <v>211</v>
      </c>
      <c r="D234" s="58">
        <f t="shared" si="19"/>
        <v>474666.66666667105</v>
      </c>
      <c r="E234" s="57">
        <f t="shared" si="23"/>
        <v>5333.333333333333</v>
      </c>
      <c r="F234" s="57">
        <f t="shared" si="20"/>
        <v>3300.0000000000305</v>
      </c>
      <c r="G234" s="56"/>
      <c r="H234" s="79">
        <f t="shared" si="21"/>
        <v>480</v>
      </c>
      <c r="I234" s="79">
        <f t="shared" si="21"/>
        <v>480</v>
      </c>
      <c r="J234" s="58">
        <f t="shared" si="22"/>
        <v>9593.333333333363</v>
      </c>
    </row>
    <row r="235" spans="3:10">
      <c r="C235" s="76">
        <v>212</v>
      </c>
      <c r="D235" s="58">
        <f t="shared" si="19"/>
        <v>469333.33333333774</v>
      </c>
      <c r="E235" s="57">
        <f t="shared" si="23"/>
        <v>5333.333333333333</v>
      </c>
      <c r="F235" s="57">
        <f t="shared" si="20"/>
        <v>3263.333333333364</v>
      </c>
      <c r="G235" s="56"/>
      <c r="H235" s="79">
        <f t="shared" si="21"/>
        <v>480</v>
      </c>
      <c r="I235" s="79">
        <f t="shared" si="21"/>
        <v>480</v>
      </c>
      <c r="J235" s="58">
        <f t="shared" si="22"/>
        <v>9556.666666666697</v>
      </c>
    </row>
    <row r="236" spans="3:10">
      <c r="C236" s="76">
        <v>213</v>
      </c>
      <c r="D236" s="58">
        <f t="shared" si="19"/>
        <v>464000.00000000442</v>
      </c>
      <c r="E236" s="57">
        <f t="shared" si="23"/>
        <v>5333.333333333333</v>
      </c>
      <c r="F236" s="57">
        <f t="shared" si="20"/>
        <v>3226.666666666697</v>
      </c>
      <c r="G236" s="56"/>
      <c r="H236" s="79">
        <f t="shared" si="21"/>
        <v>480</v>
      </c>
      <c r="I236" s="79">
        <f t="shared" si="21"/>
        <v>480</v>
      </c>
      <c r="J236" s="58">
        <f t="shared" si="22"/>
        <v>9520.0000000000291</v>
      </c>
    </row>
    <row r="237" spans="3:10">
      <c r="C237" s="76">
        <v>214</v>
      </c>
      <c r="D237" s="58">
        <f t="shared" si="19"/>
        <v>458666.66666667111</v>
      </c>
      <c r="E237" s="57">
        <f t="shared" si="23"/>
        <v>5333.333333333333</v>
      </c>
      <c r="F237" s="57">
        <f t="shared" si="20"/>
        <v>3190.00000000003</v>
      </c>
      <c r="G237" s="56"/>
      <c r="H237" s="79">
        <f t="shared" si="21"/>
        <v>480</v>
      </c>
      <c r="I237" s="79">
        <f t="shared" si="21"/>
        <v>480</v>
      </c>
      <c r="J237" s="58">
        <f t="shared" si="22"/>
        <v>9483.333333333363</v>
      </c>
    </row>
    <row r="238" spans="3:10">
      <c r="C238" s="76">
        <v>215</v>
      </c>
      <c r="D238" s="58">
        <f t="shared" si="19"/>
        <v>453333.3333333378</v>
      </c>
      <c r="E238" s="57">
        <f t="shared" si="23"/>
        <v>5333.333333333333</v>
      </c>
      <c r="F238" s="57">
        <f t="shared" si="20"/>
        <v>3153.333333333364</v>
      </c>
      <c r="G238" s="56"/>
      <c r="H238" s="79">
        <f t="shared" si="21"/>
        <v>480</v>
      </c>
      <c r="I238" s="79">
        <f t="shared" si="21"/>
        <v>480</v>
      </c>
      <c r="J238" s="58">
        <f t="shared" si="22"/>
        <v>9446.666666666697</v>
      </c>
    </row>
    <row r="239" spans="3:10">
      <c r="C239" s="76">
        <v>216</v>
      </c>
      <c r="D239" s="58">
        <f t="shared" si="19"/>
        <v>448000.00000000448</v>
      </c>
      <c r="E239" s="57">
        <f t="shared" si="23"/>
        <v>5333.333333333333</v>
      </c>
      <c r="F239" s="57">
        <f t="shared" si="20"/>
        <v>3116.6666666666979</v>
      </c>
      <c r="G239" s="56"/>
      <c r="H239" s="79">
        <f t="shared" si="21"/>
        <v>480</v>
      </c>
      <c r="I239" s="79">
        <f t="shared" si="21"/>
        <v>480</v>
      </c>
      <c r="J239" s="58">
        <f t="shared" si="22"/>
        <v>9410.0000000000309</v>
      </c>
    </row>
    <row r="240" spans="3:10">
      <c r="C240" s="76">
        <v>217</v>
      </c>
      <c r="D240" s="58">
        <f t="shared" si="19"/>
        <v>442666.66666667117</v>
      </c>
      <c r="E240" s="57">
        <f t="shared" si="23"/>
        <v>5333.333333333333</v>
      </c>
      <c r="F240" s="57">
        <f t="shared" si="20"/>
        <v>3080.0000000000309</v>
      </c>
      <c r="G240" s="56"/>
      <c r="H240" s="79">
        <f t="shared" si="21"/>
        <v>480</v>
      </c>
      <c r="I240" s="79">
        <f t="shared" si="21"/>
        <v>480</v>
      </c>
      <c r="J240" s="58">
        <f t="shared" si="22"/>
        <v>9373.3333333333649</v>
      </c>
    </row>
    <row r="241" spans="3:10">
      <c r="C241" s="76">
        <v>218</v>
      </c>
      <c r="D241" s="58">
        <f t="shared" si="19"/>
        <v>437333.33333333785</v>
      </c>
      <c r="E241" s="57">
        <f t="shared" si="23"/>
        <v>5333.333333333333</v>
      </c>
      <c r="F241" s="57">
        <f t="shared" si="20"/>
        <v>3043.3333333333644</v>
      </c>
      <c r="G241" s="56"/>
      <c r="H241" s="79">
        <f t="shared" si="21"/>
        <v>480</v>
      </c>
      <c r="I241" s="79">
        <f t="shared" si="21"/>
        <v>480</v>
      </c>
      <c r="J241" s="58">
        <f t="shared" si="22"/>
        <v>9336.666666666697</v>
      </c>
    </row>
    <row r="242" spans="3:10">
      <c r="C242" s="76">
        <v>219</v>
      </c>
      <c r="D242" s="58">
        <f t="shared" si="19"/>
        <v>432000.00000000454</v>
      </c>
      <c r="E242" s="57">
        <f t="shared" si="23"/>
        <v>5333.333333333333</v>
      </c>
      <c r="F242" s="57">
        <f t="shared" si="20"/>
        <v>3006.6666666666974</v>
      </c>
      <c r="G242" s="56"/>
      <c r="H242" s="79">
        <f t="shared" si="21"/>
        <v>480</v>
      </c>
      <c r="I242" s="79">
        <f t="shared" si="21"/>
        <v>480</v>
      </c>
      <c r="J242" s="58">
        <f t="shared" si="22"/>
        <v>9300.0000000000309</v>
      </c>
    </row>
    <row r="243" spans="3:10">
      <c r="C243" s="76">
        <v>220</v>
      </c>
      <c r="D243" s="58">
        <f t="shared" si="19"/>
        <v>426666.66666667123</v>
      </c>
      <c r="E243" s="57">
        <f t="shared" si="23"/>
        <v>5333.333333333333</v>
      </c>
      <c r="F243" s="57">
        <f t="shared" si="20"/>
        <v>2970.0000000000314</v>
      </c>
      <c r="G243" s="56"/>
      <c r="H243" s="79">
        <f t="shared" si="21"/>
        <v>480</v>
      </c>
      <c r="I243" s="79">
        <f t="shared" si="21"/>
        <v>480</v>
      </c>
      <c r="J243" s="58">
        <f t="shared" si="22"/>
        <v>9263.3333333333649</v>
      </c>
    </row>
    <row r="244" spans="3:10">
      <c r="C244" s="76">
        <v>221</v>
      </c>
      <c r="D244" s="58">
        <f t="shared" si="19"/>
        <v>421333.33333333791</v>
      </c>
      <c r="E244" s="57">
        <f t="shared" si="23"/>
        <v>5333.333333333333</v>
      </c>
      <c r="F244" s="57">
        <f t="shared" si="20"/>
        <v>2933.3333333333649</v>
      </c>
      <c r="G244" s="56"/>
      <c r="H244" s="79">
        <f t="shared" si="21"/>
        <v>480</v>
      </c>
      <c r="I244" s="79">
        <f t="shared" si="21"/>
        <v>480</v>
      </c>
      <c r="J244" s="58">
        <f t="shared" si="22"/>
        <v>9226.666666666697</v>
      </c>
    </row>
    <row r="245" spans="3:10">
      <c r="C245" s="76">
        <v>222</v>
      </c>
      <c r="D245" s="58">
        <f t="shared" si="19"/>
        <v>416000.0000000046</v>
      </c>
      <c r="E245" s="57">
        <f t="shared" si="23"/>
        <v>5333.333333333333</v>
      </c>
      <c r="F245" s="57">
        <f t="shared" si="20"/>
        <v>2896.6666666666983</v>
      </c>
      <c r="G245" s="56"/>
      <c r="H245" s="79">
        <f t="shared" si="21"/>
        <v>480</v>
      </c>
      <c r="I245" s="79">
        <f t="shared" si="21"/>
        <v>480</v>
      </c>
      <c r="J245" s="58">
        <f t="shared" si="22"/>
        <v>9190.0000000000309</v>
      </c>
    </row>
    <row r="246" spans="3:10">
      <c r="C246" s="76">
        <v>223</v>
      </c>
      <c r="D246" s="58">
        <f t="shared" si="19"/>
        <v>410666.66666667128</v>
      </c>
      <c r="E246" s="57">
        <f t="shared" si="23"/>
        <v>5333.333333333333</v>
      </c>
      <c r="F246" s="57">
        <f t="shared" si="20"/>
        <v>2860.0000000000314</v>
      </c>
      <c r="G246" s="56"/>
      <c r="H246" s="79">
        <f t="shared" si="21"/>
        <v>480</v>
      </c>
      <c r="I246" s="79">
        <f t="shared" si="21"/>
        <v>480</v>
      </c>
      <c r="J246" s="58">
        <f t="shared" si="22"/>
        <v>9153.3333333333649</v>
      </c>
    </row>
    <row r="247" spans="3:10">
      <c r="C247" s="76">
        <v>224</v>
      </c>
      <c r="D247" s="58">
        <f t="shared" si="19"/>
        <v>405333.33333333797</v>
      </c>
      <c r="E247" s="57">
        <f t="shared" si="23"/>
        <v>5333.333333333333</v>
      </c>
      <c r="F247" s="57">
        <f t="shared" si="20"/>
        <v>2823.3333333333653</v>
      </c>
      <c r="G247" s="56"/>
      <c r="H247" s="79">
        <f t="shared" si="21"/>
        <v>480</v>
      </c>
      <c r="I247" s="79">
        <f t="shared" si="21"/>
        <v>480</v>
      </c>
      <c r="J247" s="58">
        <f t="shared" si="22"/>
        <v>9116.6666666666988</v>
      </c>
    </row>
    <row r="248" spans="3:10">
      <c r="C248" s="76">
        <v>225</v>
      </c>
      <c r="D248" s="58">
        <f t="shared" si="19"/>
        <v>400000.00000000466</v>
      </c>
      <c r="E248" s="57">
        <f t="shared" si="23"/>
        <v>5333.333333333333</v>
      </c>
      <c r="F248" s="57">
        <f t="shared" si="20"/>
        <v>2786.6666666666988</v>
      </c>
      <c r="G248" s="56"/>
      <c r="H248" s="79">
        <f t="shared" si="21"/>
        <v>480</v>
      </c>
      <c r="I248" s="79">
        <f t="shared" si="21"/>
        <v>480</v>
      </c>
      <c r="J248" s="58">
        <f t="shared" si="22"/>
        <v>9080.0000000000327</v>
      </c>
    </row>
    <row r="249" spans="3:10">
      <c r="C249" s="76">
        <v>226</v>
      </c>
      <c r="D249" s="58">
        <f t="shared" si="19"/>
        <v>394666.66666667134</v>
      </c>
      <c r="E249" s="57">
        <f t="shared" si="23"/>
        <v>5333.333333333333</v>
      </c>
      <c r="F249" s="57">
        <f t="shared" si="20"/>
        <v>2750.0000000000323</v>
      </c>
      <c r="G249" s="56"/>
      <c r="H249" s="79">
        <f t="shared" si="21"/>
        <v>480</v>
      </c>
      <c r="I249" s="79">
        <f t="shared" si="21"/>
        <v>480</v>
      </c>
      <c r="J249" s="58">
        <f t="shared" si="22"/>
        <v>9043.3333333333649</v>
      </c>
    </row>
    <row r="250" spans="3:10">
      <c r="C250" s="76">
        <v>227</v>
      </c>
      <c r="D250" s="58">
        <f t="shared" si="19"/>
        <v>389333.33333333803</v>
      </c>
      <c r="E250" s="57">
        <f t="shared" si="23"/>
        <v>5333.333333333333</v>
      </c>
      <c r="F250" s="57">
        <f t="shared" si="20"/>
        <v>2713.3333333333653</v>
      </c>
      <c r="G250" s="56"/>
      <c r="H250" s="79">
        <f t="shared" si="21"/>
        <v>480</v>
      </c>
      <c r="I250" s="79">
        <f t="shared" si="21"/>
        <v>480</v>
      </c>
      <c r="J250" s="58">
        <f t="shared" si="22"/>
        <v>9006.6666666666988</v>
      </c>
    </row>
    <row r="251" spans="3:10">
      <c r="C251" s="76">
        <v>228</v>
      </c>
      <c r="D251" s="58">
        <f t="shared" si="19"/>
        <v>384000.00000000471</v>
      </c>
      <c r="E251" s="57">
        <f t="shared" si="23"/>
        <v>5333.333333333333</v>
      </c>
      <c r="F251" s="57">
        <f t="shared" si="20"/>
        <v>2676.6666666666993</v>
      </c>
      <c r="G251" s="56"/>
      <c r="H251" s="79">
        <f t="shared" si="21"/>
        <v>480</v>
      </c>
      <c r="I251" s="79">
        <f t="shared" si="21"/>
        <v>480</v>
      </c>
      <c r="J251" s="58">
        <f t="shared" si="22"/>
        <v>8970.0000000000327</v>
      </c>
    </row>
    <row r="252" spans="3:10">
      <c r="C252" s="76">
        <v>229</v>
      </c>
      <c r="D252" s="58">
        <f t="shared" si="19"/>
        <v>378666.6666666714</v>
      </c>
      <c r="E252" s="57">
        <f t="shared" si="23"/>
        <v>5333.333333333333</v>
      </c>
      <c r="F252" s="57">
        <f t="shared" si="20"/>
        <v>2640.0000000000323</v>
      </c>
      <c r="G252" s="56"/>
      <c r="H252" s="79">
        <f t="shared" si="21"/>
        <v>480</v>
      </c>
      <c r="I252" s="79">
        <f t="shared" si="21"/>
        <v>480</v>
      </c>
      <c r="J252" s="58">
        <f t="shared" si="22"/>
        <v>8933.3333333333649</v>
      </c>
    </row>
    <row r="253" spans="3:10">
      <c r="C253" s="76">
        <v>230</v>
      </c>
      <c r="D253" s="58">
        <f t="shared" si="19"/>
        <v>373333.33333333809</v>
      </c>
      <c r="E253" s="57">
        <f t="shared" si="23"/>
        <v>5333.333333333333</v>
      </c>
      <c r="F253" s="57">
        <f t="shared" si="20"/>
        <v>2603.3333333333658</v>
      </c>
      <c r="G253" s="56"/>
      <c r="H253" s="79">
        <f t="shared" si="21"/>
        <v>480</v>
      </c>
      <c r="I253" s="79">
        <f t="shared" si="21"/>
        <v>480</v>
      </c>
      <c r="J253" s="58">
        <f t="shared" si="22"/>
        <v>8896.6666666666988</v>
      </c>
    </row>
    <row r="254" spans="3:10">
      <c r="C254" s="76">
        <v>231</v>
      </c>
      <c r="D254" s="58">
        <f t="shared" si="19"/>
        <v>368000.00000000477</v>
      </c>
      <c r="E254" s="57">
        <f t="shared" si="23"/>
        <v>5333.333333333333</v>
      </c>
      <c r="F254" s="57">
        <f t="shared" si="20"/>
        <v>2566.6666666666997</v>
      </c>
      <c r="G254" s="56"/>
      <c r="H254" s="79">
        <f t="shared" si="21"/>
        <v>480</v>
      </c>
      <c r="I254" s="79">
        <f t="shared" si="21"/>
        <v>480</v>
      </c>
      <c r="J254" s="58">
        <f t="shared" si="22"/>
        <v>8860.0000000000327</v>
      </c>
    </row>
    <row r="255" spans="3:10">
      <c r="C255" s="76">
        <v>232</v>
      </c>
      <c r="D255" s="58">
        <f t="shared" si="19"/>
        <v>362666.66666667146</v>
      </c>
      <c r="E255" s="57">
        <f t="shared" si="23"/>
        <v>5333.333333333333</v>
      </c>
      <c r="F255" s="57">
        <f t="shared" si="20"/>
        <v>2530.0000000000332</v>
      </c>
      <c r="G255" s="56"/>
      <c r="H255" s="79">
        <f t="shared" si="21"/>
        <v>480</v>
      </c>
      <c r="I255" s="79">
        <f t="shared" si="21"/>
        <v>480</v>
      </c>
      <c r="J255" s="58">
        <f t="shared" si="22"/>
        <v>8823.3333333333667</v>
      </c>
    </row>
    <row r="256" spans="3:10">
      <c r="C256" s="76">
        <v>233</v>
      </c>
      <c r="D256" s="58">
        <f t="shared" si="19"/>
        <v>357333.33333333815</v>
      </c>
      <c r="E256" s="57">
        <f t="shared" si="23"/>
        <v>5333.333333333333</v>
      </c>
      <c r="F256" s="57">
        <f t="shared" si="20"/>
        <v>2493.3333333333662</v>
      </c>
      <c r="G256" s="56"/>
      <c r="H256" s="79">
        <f t="shared" si="21"/>
        <v>480</v>
      </c>
      <c r="I256" s="79">
        <f t="shared" si="21"/>
        <v>480</v>
      </c>
      <c r="J256" s="58">
        <f t="shared" si="22"/>
        <v>8786.6666666666988</v>
      </c>
    </row>
    <row r="257" spans="3:10">
      <c r="C257" s="76">
        <v>234</v>
      </c>
      <c r="D257" s="58">
        <f t="shared" si="19"/>
        <v>352000.00000000483</v>
      </c>
      <c r="E257" s="57">
        <f t="shared" si="23"/>
        <v>5333.333333333333</v>
      </c>
      <c r="F257" s="57">
        <f t="shared" si="20"/>
        <v>2456.6666666666997</v>
      </c>
      <c r="G257" s="56"/>
      <c r="H257" s="79">
        <f t="shared" si="21"/>
        <v>480</v>
      </c>
      <c r="I257" s="79">
        <f t="shared" si="21"/>
        <v>480</v>
      </c>
      <c r="J257" s="58">
        <f t="shared" si="22"/>
        <v>8750.0000000000327</v>
      </c>
    </row>
    <row r="258" spans="3:10">
      <c r="C258" s="76">
        <v>235</v>
      </c>
      <c r="D258" s="58">
        <f t="shared" si="19"/>
        <v>346666.66666667152</v>
      </c>
      <c r="E258" s="57">
        <f t="shared" si="23"/>
        <v>5333.333333333333</v>
      </c>
      <c r="F258" s="57">
        <f t="shared" si="20"/>
        <v>2420.0000000000332</v>
      </c>
      <c r="G258" s="56"/>
      <c r="H258" s="79">
        <f t="shared" si="21"/>
        <v>480</v>
      </c>
      <c r="I258" s="79">
        <f t="shared" si="21"/>
        <v>480</v>
      </c>
      <c r="J258" s="58">
        <f t="shared" si="22"/>
        <v>8713.3333333333667</v>
      </c>
    </row>
    <row r="259" spans="3:10">
      <c r="C259" s="76">
        <v>236</v>
      </c>
      <c r="D259" s="58">
        <f t="shared" si="19"/>
        <v>341333.3333333382</v>
      </c>
      <c r="E259" s="57">
        <f t="shared" si="23"/>
        <v>5333.333333333333</v>
      </c>
      <c r="F259" s="57">
        <f t="shared" si="20"/>
        <v>2383.3333333333667</v>
      </c>
      <c r="G259" s="56"/>
      <c r="H259" s="79">
        <f t="shared" si="21"/>
        <v>480</v>
      </c>
      <c r="I259" s="79">
        <f t="shared" si="21"/>
        <v>480</v>
      </c>
      <c r="J259" s="58">
        <f t="shared" si="22"/>
        <v>8676.6666666667006</v>
      </c>
    </row>
    <row r="260" spans="3:10">
      <c r="C260" s="76">
        <v>237</v>
      </c>
      <c r="D260" s="58">
        <f t="shared" si="19"/>
        <v>336000.00000000489</v>
      </c>
      <c r="E260" s="57">
        <f t="shared" si="23"/>
        <v>5333.333333333333</v>
      </c>
      <c r="F260" s="57">
        <f t="shared" si="20"/>
        <v>2346.6666666667002</v>
      </c>
      <c r="G260" s="56"/>
      <c r="H260" s="79">
        <f t="shared" si="21"/>
        <v>480</v>
      </c>
      <c r="I260" s="79">
        <f t="shared" si="21"/>
        <v>480</v>
      </c>
      <c r="J260" s="58">
        <f t="shared" si="22"/>
        <v>8640.0000000000327</v>
      </c>
    </row>
    <row r="261" spans="3:10">
      <c r="C261" s="76">
        <v>238</v>
      </c>
      <c r="D261" s="58">
        <f t="shared" si="19"/>
        <v>330666.66666667158</v>
      </c>
      <c r="E261" s="57">
        <f t="shared" si="23"/>
        <v>5333.333333333333</v>
      </c>
      <c r="F261" s="57">
        <f t="shared" si="20"/>
        <v>2310.0000000000337</v>
      </c>
      <c r="G261" s="56"/>
      <c r="H261" s="79">
        <f t="shared" si="21"/>
        <v>480</v>
      </c>
      <c r="I261" s="79">
        <f t="shared" si="21"/>
        <v>480</v>
      </c>
      <c r="J261" s="58">
        <f t="shared" si="22"/>
        <v>8603.3333333333667</v>
      </c>
    </row>
    <row r="262" spans="3:10">
      <c r="C262" s="76">
        <v>239</v>
      </c>
      <c r="D262" s="58">
        <f t="shared" si="19"/>
        <v>325333.33333333826</v>
      </c>
      <c r="E262" s="57">
        <f t="shared" si="23"/>
        <v>5333.333333333333</v>
      </c>
      <c r="F262" s="57">
        <f t="shared" si="20"/>
        <v>2273.3333333333671</v>
      </c>
      <c r="G262" s="56"/>
      <c r="H262" s="79">
        <f t="shared" si="21"/>
        <v>480</v>
      </c>
      <c r="I262" s="79">
        <f t="shared" si="21"/>
        <v>480</v>
      </c>
      <c r="J262" s="58">
        <f t="shared" si="22"/>
        <v>8566.6666666667006</v>
      </c>
    </row>
    <row r="263" spans="3:10">
      <c r="C263" s="76">
        <v>240</v>
      </c>
      <c r="D263" s="58">
        <f t="shared" si="19"/>
        <v>320000.00000000495</v>
      </c>
      <c r="E263" s="57">
        <f t="shared" si="23"/>
        <v>5333.333333333333</v>
      </c>
      <c r="F263" s="57">
        <f t="shared" si="20"/>
        <v>2236.6666666667006</v>
      </c>
      <c r="G263" s="56"/>
      <c r="H263" s="79">
        <f t="shared" si="21"/>
        <v>480</v>
      </c>
      <c r="I263" s="79">
        <f t="shared" si="21"/>
        <v>480</v>
      </c>
      <c r="J263" s="58">
        <f t="shared" si="22"/>
        <v>8530.0000000000327</v>
      </c>
    </row>
    <row r="264" spans="3:10">
      <c r="C264" s="76">
        <v>241</v>
      </c>
      <c r="D264" s="58">
        <f t="shared" si="19"/>
        <v>314666.66666667163</v>
      </c>
      <c r="E264" s="57">
        <f t="shared" si="23"/>
        <v>5333.333333333333</v>
      </c>
      <c r="F264" s="57">
        <f t="shared" si="20"/>
        <v>2200.0000000000346</v>
      </c>
      <c r="G264" s="56"/>
      <c r="H264" s="79">
        <f t="shared" si="21"/>
        <v>480</v>
      </c>
      <c r="I264" s="79">
        <f t="shared" si="21"/>
        <v>480</v>
      </c>
      <c r="J264" s="58">
        <f t="shared" si="22"/>
        <v>8493.3333333333685</v>
      </c>
    </row>
    <row r="265" spans="3:10">
      <c r="C265" s="76">
        <v>242</v>
      </c>
      <c r="D265" s="58">
        <f t="shared" si="19"/>
        <v>309333.33333333832</v>
      </c>
      <c r="E265" s="57">
        <f t="shared" si="23"/>
        <v>5333.333333333333</v>
      </c>
      <c r="F265" s="57">
        <f t="shared" si="20"/>
        <v>2163.3333333333676</v>
      </c>
      <c r="G265" s="56"/>
      <c r="H265" s="79">
        <f t="shared" si="21"/>
        <v>480</v>
      </c>
      <c r="I265" s="79">
        <f t="shared" si="21"/>
        <v>480</v>
      </c>
      <c r="J265" s="58">
        <f t="shared" si="22"/>
        <v>8456.6666666667006</v>
      </c>
    </row>
    <row r="266" spans="3:10">
      <c r="C266" s="76">
        <v>243</v>
      </c>
      <c r="D266" s="58">
        <f t="shared" si="19"/>
        <v>304000.00000000501</v>
      </c>
      <c r="E266" s="57">
        <f t="shared" si="23"/>
        <v>5333.333333333333</v>
      </c>
      <c r="F266" s="57">
        <f t="shared" si="20"/>
        <v>2126.6666666667011</v>
      </c>
      <c r="G266" s="56"/>
      <c r="H266" s="79">
        <f t="shared" si="21"/>
        <v>480</v>
      </c>
      <c r="I266" s="79">
        <f t="shared" si="21"/>
        <v>480</v>
      </c>
      <c r="J266" s="58">
        <f t="shared" si="22"/>
        <v>8420.0000000000346</v>
      </c>
    </row>
    <row r="267" spans="3:10">
      <c r="C267" s="76">
        <v>244</v>
      </c>
      <c r="D267" s="58">
        <f t="shared" si="19"/>
        <v>298666.66666667169</v>
      </c>
      <c r="E267" s="57">
        <f t="shared" si="23"/>
        <v>5333.333333333333</v>
      </c>
      <c r="F267" s="57">
        <f t="shared" si="20"/>
        <v>2090.0000000000346</v>
      </c>
      <c r="G267" s="56"/>
      <c r="H267" s="79">
        <f t="shared" si="21"/>
        <v>480</v>
      </c>
      <c r="I267" s="79">
        <f t="shared" si="21"/>
        <v>480</v>
      </c>
      <c r="J267" s="58">
        <f t="shared" si="22"/>
        <v>8383.3333333333685</v>
      </c>
    </row>
    <row r="268" spans="3:10">
      <c r="C268" s="76">
        <v>245</v>
      </c>
      <c r="D268" s="58">
        <f t="shared" si="19"/>
        <v>293333.33333333838</v>
      </c>
      <c r="E268" s="57">
        <f t="shared" si="23"/>
        <v>5333.333333333333</v>
      </c>
      <c r="F268" s="57">
        <f t="shared" si="20"/>
        <v>2053.3333333333676</v>
      </c>
      <c r="G268" s="56"/>
      <c r="H268" s="79">
        <f t="shared" si="21"/>
        <v>480</v>
      </c>
      <c r="I268" s="79">
        <f t="shared" si="21"/>
        <v>480</v>
      </c>
      <c r="J268" s="58">
        <f t="shared" si="22"/>
        <v>8346.6666666667006</v>
      </c>
    </row>
    <row r="269" spans="3:10">
      <c r="C269" s="76">
        <v>246</v>
      </c>
      <c r="D269" s="58">
        <f t="shared" si="19"/>
        <v>288000.00000000506</v>
      </c>
      <c r="E269" s="57">
        <f t="shared" si="23"/>
        <v>5333.333333333333</v>
      </c>
      <c r="F269" s="57">
        <f t="shared" si="20"/>
        <v>2016.6666666667013</v>
      </c>
      <c r="G269" s="56"/>
      <c r="H269" s="79">
        <f t="shared" si="21"/>
        <v>480</v>
      </c>
      <c r="I269" s="79">
        <f t="shared" si="21"/>
        <v>480</v>
      </c>
      <c r="J269" s="58">
        <f t="shared" si="22"/>
        <v>8310.0000000000346</v>
      </c>
    </row>
    <row r="270" spans="3:10">
      <c r="C270" s="76">
        <v>247</v>
      </c>
      <c r="D270" s="58">
        <f t="shared" si="19"/>
        <v>282666.66666667175</v>
      </c>
      <c r="E270" s="57">
        <f t="shared" si="23"/>
        <v>5333.333333333333</v>
      </c>
      <c r="F270" s="57">
        <f t="shared" si="20"/>
        <v>1980.000000000035</v>
      </c>
      <c r="G270" s="56"/>
      <c r="H270" s="79">
        <f t="shared" si="21"/>
        <v>480</v>
      </c>
      <c r="I270" s="79">
        <f t="shared" si="21"/>
        <v>480</v>
      </c>
      <c r="J270" s="58">
        <f t="shared" si="22"/>
        <v>8273.3333333333685</v>
      </c>
    </row>
    <row r="271" spans="3:10">
      <c r="C271" s="76">
        <v>248</v>
      </c>
      <c r="D271" s="58">
        <f t="shared" si="19"/>
        <v>277333.33333333844</v>
      </c>
      <c r="E271" s="57">
        <f t="shared" si="23"/>
        <v>5333.333333333333</v>
      </c>
      <c r="F271" s="57">
        <f t="shared" si="20"/>
        <v>1943.3333333333685</v>
      </c>
      <c r="G271" s="56"/>
      <c r="H271" s="79">
        <f t="shared" si="21"/>
        <v>480</v>
      </c>
      <c r="I271" s="79">
        <f t="shared" si="21"/>
        <v>480</v>
      </c>
      <c r="J271" s="58">
        <f t="shared" si="22"/>
        <v>8236.6666666667006</v>
      </c>
    </row>
    <row r="272" spans="3:10">
      <c r="C272" s="76">
        <v>249</v>
      </c>
      <c r="D272" s="58">
        <f t="shared" ref="D272:D322" si="24">D271-E272</f>
        <v>272000.00000000512</v>
      </c>
      <c r="E272" s="57">
        <f t="shared" si="23"/>
        <v>5333.333333333333</v>
      </c>
      <c r="F272" s="57">
        <f t="shared" si="20"/>
        <v>1906.666666666702</v>
      </c>
      <c r="G272" s="56"/>
      <c r="H272" s="79">
        <f t="shared" si="21"/>
        <v>480</v>
      </c>
      <c r="I272" s="79">
        <f t="shared" si="21"/>
        <v>480</v>
      </c>
      <c r="J272" s="58">
        <f t="shared" si="22"/>
        <v>8200.0000000000346</v>
      </c>
    </row>
    <row r="273" spans="3:10">
      <c r="C273" s="76">
        <v>250</v>
      </c>
      <c r="D273" s="58">
        <f t="shared" si="24"/>
        <v>266666.66666667181</v>
      </c>
      <c r="E273" s="57">
        <f t="shared" si="23"/>
        <v>5333.333333333333</v>
      </c>
      <c r="F273" s="57">
        <f t="shared" si="20"/>
        <v>1870.0000000000352</v>
      </c>
      <c r="G273" s="56"/>
      <c r="H273" s="79">
        <f t="shared" si="21"/>
        <v>480</v>
      </c>
      <c r="I273" s="79">
        <f t="shared" si="21"/>
        <v>480</v>
      </c>
      <c r="J273" s="58">
        <f t="shared" si="22"/>
        <v>8163.3333333333685</v>
      </c>
    </row>
    <row r="274" spans="3:10">
      <c r="C274" s="76">
        <v>251</v>
      </c>
      <c r="D274" s="58">
        <f t="shared" si="24"/>
        <v>261333.33333333847</v>
      </c>
      <c r="E274" s="57">
        <f t="shared" si="23"/>
        <v>5333.333333333333</v>
      </c>
      <c r="F274" s="57">
        <f t="shared" si="20"/>
        <v>1833.3333333333687</v>
      </c>
      <c r="G274" s="56"/>
      <c r="H274" s="79">
        <f t="shared" si="21"/>
        <v>480</v>
      </c>
      <c r="I274" s="79">
        <f t="shared" si="21"/>
        <v>480</v>
      </c>
      <c r="J274" s="58">
        <f t="shared" si="22"/>
        <v>8126.6666666667015</v>
      </c>
    </row>
    <row r="275" spans="3:10">
      <c r="C275" s="76">
        <v>252</v>
      </c>
      <c r="D275" s="58">
        <f t="shared" si="24"/>
        <v>256000.00000000512</v>
      </c>
      <c r="E275" s="57">
        <f t="shared" si="23"/>
        <v>5333.333333333333</v>
      </c>
      <c r="F275" s="57">
        <f t="shared" si="20"/>
        <v>1796.6666666667022</v>
      </c>
      <c r="G275" s="56"/>
      <c r="H275" s="79">
        <f t="shared" si="21"/>
        <v>480</v>
      </c>
      <c r="I275" s="79">
        <f t="shared" si="21"/>
        <v>480</v>
      </c>
      <c r="J275" s="58">
        <f t="shared" si="22"/>
        <v>8090.0000000000355</v>
      </c>
    </row>
    <row r="276" spans="3:10">
      <c r="C276" s="76">
        <v>253</v>
      </c>
      <c r="D276" s="58">
        <f t="shared" si="24"/>
        <v>250666.66666667178</v>
      </c>
      <c r="E276" s="57">
        <f t="shared" si="23"/>
        <v>5333.333333333333</v>
      </c>
      <c r="F276" s="57">
        <f t="shared" si="20"/>
        <v>1760.000000000035</v>
      </c>
      <c r="G276" s="56"/>
      <c r="H276" s="79">
        <f t="shared" si="21"/>
        <v>480</v>
      </c>
      <c r="I276" s="79">
        <f t="shared" si="21"/>
        <v>480</v>
      </c>
      <c r="J276" s="58">
        <f t="shared" si="22"/>
        <v>8053.3333333333685</v>
      </c>
    </row>
    <row r="277" spans="3:10">
      <c r="C277" s="76">
        <v>254</v>
      </c>
      <c r="D277" s="58">
        <f t="shared" si="24"/>
        <v>245333.33333333844</v>
      </c>
      <c r="E277" s="57">
        <f t="shared" si="23"/>
        <v>5333.333333333333</v>
      </c>
      <c r="F277" s="57">
        <f t="shared" si="20"/>
        <v>1723.3333333333685</v>
      </c>
      <c r="G277" s="56"/>
      <c r="H277" s="79">
        <f t="shared" si="21"/>
        <v>480</v>
      </c>
      <c r="I277" s="79">
        <f t="shared" si="21"/>
        <v>480</v>
      </c>
      <c r="J277" s="58">
        <f t="shared" si="22"/>
        <v>8016.6666666667015</v>
      </c>
    </row>
    <row r="278" spans="3:10">
      <c r="C278" s="76">
        <v>255</v>
      </c>
      <c r="D278" s="58">
        <f t="shared" si="24"/>
        <v>240000.00000000509</v>
      </c>
      <c r="E278" s="57">
        <f t="shared" si="23"/>
        <v>5333.333333333333</v>
      </c>
      <c r="F278" s="57">
        <f t="shared" si="20"/>
        <v>1686.6666666667018</v>
      </c>
      <c r="G278" s="56"/>
      <c r="H278" s="79">
        <f t="shared" si="21"/>
        <v>480</v>
      </c>
      <c r="I278" s="79">
        <f t="shared" si="21"/>
        <v>480</v>
      </c>
      <c r="J278" s="58">
        <f t="shared" si="22"/>
        <v>7980.0000000000346</v>
      </c>
    </row>
    <row r="279" spans="3:10">
      <c r="C279" s="76">
        <v>256</v>
      </c>
      <c r="D279" s="58">
        <f t="shared" si="24"/>
        <v>234666.66666667175</v>
      </c>
      <c r="E279" s="57">
        <f t="shared" si="23"/>
        <v>5333.333333333333</v>
      </c>
      <c r="F279" s="57">
        <f t="shared" si="20"/>
        <v>1650.0000000000352</v>
      </c>
      <c r="G279" s="56"/>
      <c r="H279" s="79">
        <f t="shared" si="21"/>
        <v>480</v>
      </c>
      <c r="I279" s="79">
        <f t="shared" si="21"/>
        <v>480</v>
      </c>
      <c r="J279" s="58">
        <f t="shared" si="22"/>
        <v>7943.3333333333685</v>
      </c>
    </row>
    <row r="280" spans="3:10">
      <c r="C280" s="76">
        <v>257</v>
      </c>
      <c r="D280" s="58">
        <f t="shared" si="24"/>
        <v>229333.33333333841</v>
      </c>
      <c r="E280" s="57">
        <f t="shared" si="23"/>
        <v>5333.333333333333</v>
      </c>
      <c r="F280" s="57">
        <f t="shared" ref="F280:F343" si="25">(((D279*$F$8/360))*$U$24)</f>
        <v>1613.3333333333685</v>
      </c>
      <c r="G280" s="56"/>
      <c r="H280" s="79">
        <f t="shared" si="21"/>
        <v>480</v>
      </c>
      <c r="I280" s="79">
        <f t="shared" si="21"/>
        <v>480</v>
      </c>
      <c r="J280" s="58">
        <f t="shared" si="22"/>
        <v>7906.6666666667015</v>
      </c>
    </row>
    <row r="281" spans="3:10">
      <c r="C281" s="76">
        <v>258</v>
      </c>
      <c r="D281" s="58">
        <f t="shared" si="24"/>
        <v>224000.00000000506</v>
      </c>
      <c r="E281" s="57">
        <f t="shared" si="23"/>
        <v>5333.333333333333</v>
      </c>
      <c r="F281" s="57">
        <f t="shared" si="25"/>
        <v>1576.6666666667015</v>
      </c>
      <c r="G281" s="56"/>
      <c r="H281" s="79">
        <f t="shared" ref="H281:I324" si="26">($D$8*0.0036)/12</f>
        <v>480</v>
      </c>
      <c r="I281" s="79">
        <f t="shared" si="26"/>
        <v>480</v>
      </c>
      <c r="J281" s="58">
        <f t="shared" ref="J281:J322" si="27">+E281+F281+H281+I281</f>
        <v>7870.0000000000346</v>
      </c>
    </row>
    <row r="282" spans="3:10">
      <c r="C282" s="76">
        <v>259</v>
      </c>
      <c r="D282" s="58">
        <f t="shared" si="24"/>
        <v>218666.66666667172</v>
      </c>
      <c r="E282" s="57">
        <f t="shared" ref="E282:E345" si="28">E281</f>
        <v>5333.333333333333</v>
      </c>
      <c r="F282" s="57">
        <f t="shared" si="25"/>
        <v>1540.0000000000348</v>
      </c>
      <c r="G282" s="56"/>
      <c r="H282" s="79">
        <f t="shared" si="26"/>
        <v>480</v>
      </c>
      <c r="I282" s="79">
        <f t="shared" si="26"/>
        <v>480</v>
      </c>
      <c r="J282" s="58">
        <f t="shared" si="27"/>
        <v>7833.3333333333676</v>
      </c>
    </row>
    <row r="283" spans="3:10">
      <c r="C283" s="76">
        <v>260</v>
      </c>
      <c r="D283" s="58">
        <f t="shared" si="24"/>
        <v>213333.33333333838</v>
      </c>
      <c r="E283" s="57">
        <f t="shared" si="28"/>
        <v>5333.333333333333</v>
      </c>
      <c r="F283" s="57">
        <f t="shared" si="25"/>
        <v>1503.3333333333683</v>
      </c>
      <c r="G283" s="56"/>
      <c r="H283" s="79">
        <f t="shared" si="26"/>
        <v>480</v>
      </c>
      <c r="I283" s="79">
        <f t="shared" si="26"/>
        <v>480</v>
      </c>
      <c r="J283" s="58">
        <f t="shared" si="27"/>
        <v>7796.6666666667015</v>
      </c>
    </row>
    <row r="284" spans="3:10">
      <c r="C284" s="76">
        <v>261</v>
      </c>
      <c r="D284" s="58">
        <f t="shared" si="24"/>
        <v>208000.00000000503</v>
      </c>
      <c r="E284" s="57">
        <f t="shared" si="28"/>
        <v>5333.333333333333</v>
      </c>
      <c r="F284" s="57">
        <f t="shared" si="25"/>
        <v>1466.6666666667015</v>
      </c>
      <c r="G284" s="56"/>
      <c r="H284" s="79">
        <f t="shared" si="26"/>
        <v>480</v>
      </c>
      <c r="I284" s="79">
        <f t="shared" si="26"/>
        <v>480</v>
      </c>
      <c r="J284" s="58">
        <f t="shared" si="27"/>
        <v>7760.0000000000346</v>
      </c>
    </row>
    <row r="285" spans="3:10">
      <c r="C285" s="76">
        <v>262</v>
      </c>
      <c r="D285" s="58">
        <f t="shared" si="24"/>
        <v>202666.66666667169</v>
      </c>
      <c r="E285" s="57">
        <f t="shared" si="28"/>
        <v>5333.333333333333</v>
      </c>
      <c r="F285" s="57">
        <f t="shared" si="25"/>
        <v>1430.0000000000346</v>
      </c>
      <c r="G285" s="56"/>
      <c r="H285" s="79">
        <f t="shared" si="26"/>
        <v>480</v>
      </c>
      <c r="I285" s="79">
        <f t="shared" si="26"/>
        <v>480</v>
      </c>
      <c r="J285" s="58">
        <f t="shared" si="27"/>
        <v>7723.3333333333676</v>
      </c>
    </row>
    <row r="286" spans="3:10">
      <c r="C286" s="76">
        <v>263</v>
      </c>
      <c r="D286" s="58">
        <f t="shared" si="24"/>
        <v>197333.33333333835</v>
      </c>
      <c r="E286" s="57">
        <f t="shared" si="28"/>
        <v>5333.333333333333</v>
      </c>
      <c r="F286" s="57">
        <f t="shared" si="25"/>
        <v>1393.3333333333678</v>
      </c>
      <c r="G286" s="56"/>
      <c r="H286" s="79">
        <f t="shared" si="26"/>
        <v>480</v>
      </c>
      <c r="I286" s="79">
        <f t="shared" si="26"/>
        <v>480</v>
      </c>
      <c r="J286" s="58">
        <f t="shared" si="27"/>
        <v>7686.6666666667006</v>
      </c>
    </row>
    <row r="287" spans="3:10">
      <c r="C287" s="76">
        <v>264</v>
      </c>
      <c r="D287" s="58">
        <f t="shared" si="24"/>
        <v>192000.00000000501</v>
      </c>
      <c r="E287" s="57">
        <f t="shared" si="28"/>
        <v>5333.333333333333</v>
      </c>
      <c r="F287" s="57">
        <f t="shared" si="25"/>
        <v>1356.6666666667011</v>
      </c>
      <c r="G287" s="56"/>
      <c r="H287" s="79">
        <f t="shared" si="26"/>
        <v>480</v>
      </c>
      <c r="I287" s="79">
        <f t="shared" si="26"/>
        <v>480</v>
      </c>
      <c r="J287" s="58">
        <f t="shared" si="27"/>
        <v>7650.0000000000346</v>
      </c>
    </row>
    <row r="288" spans="3:10">
      <c r="C288" s="76">
        <v>265</v>
      </c>
      <c r="D288" s="58">
        <f t="shared" si="24"/>
        <v>186666.66666667166</v>
      </c>
      <c r="E288" s="57">
        <f t="shared" si="28"/>
        <v>5333.333333333333</v>
      </c>
      <c r="F288" s="57">
        <f t="shared" si="25"/>
        <v>1320.0000000000343</v>
      </c>
      <c r="G288" s="56"/>
      <c r="H288" s="79">
        <f t="shared" si="26"/>
        <v>480</v>
      </c>
      <c r="I288" s="79">
        <f t="shared" si="26"/>
        <v>480</v>
      </c>
      <c r="J288" s="58">
        <f t="shared" si="27"/>
        <v>7613.3333333333676</v>
      </c>
    </row>
    <row r="289" spans="3:10">
      <c r="C289" s="76">
        <v>266</v>
      </c>
      <c r="D289" s="58">
        <f t="shared" si="24"/>
        <v>181333.33333333832</v>
      </c>
      <c r="E289" s="57">
        <f t="shared" si="28"/>
        <v>5333.333333333333</v>
      </c>
      <c r="F289" s="57">
        <f t="shared" si="25"/>
        <v>1283.3333333333676</v>
      </c>
      <c r="G289" s="56"/>
      <c r="H289" s="79">
        <f t="shared" si="26"/>
        <v>480</v>
      </c>
      <c r="I289" s="79">
        <f t="shared" si="26"/>
        <v>480</v>
      </c>
      <c r="J289" s="58">
        <f t="shared" si="27"/>
        <v>7576.6666666667006</v>
      </c>
    </row>
    <row r="290" spans="3:10">
      <c r="C290" s="76">
        <v>267</v>
      </c>
      <c r="D290" s="58">
        <f t="shared" si="24"/>
        <v>176000.00000000498</v>
      </c>
      <c r="E290" s="57">
        <f t="shared" si="28"/>
        <v>5333.333333333333</v>
      </c>
      <c r="F290" s="57">
        <f t="shared" si="25"/>
        <v>1246.6666666667011</v>
      </c>
      <c r="G290" s="56"/>
      <c r="H290" s="79">
        <f t="shared" si="26"/>
        <v>480</v>
      </c>
      <c r="I290" s="79">
        <f t="shared" si="26"/>
        <v>480</v>
      </c>
      <c r="J290" s="58">
        <f t="shared" si="27"/>
        <v>7540.0000000000346</v>
      </c>
    </row>
    <row r="291" spans="3:10">
      <c r="C291" s="76">
        <v>268</v>
      </c>
      <c r="D291" s="58">
        <f t="shared" si="24"/>
        <v>170666.66666667163</v>
      </c>
      <c r="E291" s="57">
        <f t="shared" si="28"/>
        <v>5333.333333333333</v>
      </c>
      <c r="F291" s="57">
        <f t="shared" si="25"/>
        <v>1210.0000000000341</v>
      </c>
      <c r="G291" s="56"/>
      <c r="H291" s="79">
        <f t="shared" si="26"/>
        <v>480</v>
      </c>
      <c r="I291" s="79">
        <f t="shared" si="26"/>
        <v>480</v>
      </c>
      <c r="J291" s="58">
        <f t="shared" si="27"/>
        <v>7503.3333333333667</v>
      </c>
    </row>
    <row r="292" spans="3:10">
      <c r="C292" s="76">
        <v>269</v>
      </c>
      <c r="D292" s="58">
        <f t="shared" si="24"/>
        <v>165333.33333333829</v>
      </c>
      <c r="E292" s="57">
        <f t="shared" si="28"/>
        <v>5333.333333333333</v>
      </c>
      <c r="F292" s="57">
        <f t="shared" si="25"/>
        <v>1173.3333333333676</v>
      </c>
      <c r="G292" s="56"/>
      <c r="H292" s="79">
        <f t="shared" si="26"/>
        <v>480</v>
      </c>
      <c r="I292" s="79">
        <f t="shared" si="26"/>
        <v>480</v>
      </c>
      <c r="J292" s="58">
        <f t="shared" si="27"/>
        <v>7466.6666666667006</v>
      </c>
    </row>
    <row r="293" spans="3:10">
      <c r="C293" s="76">
        <v>270</v>
      </c>
      <c r="D293" s="58">
        <f t="shared" si="24"/>
        <v>160000.00000000495</v>
      </c>
      <c r="E293" s="57">
        <f t="shared" si="28"/>
        <v>5333.333333333333</v>
      </c>
      <c r="F293" s="57">
        <f t="shared" si="25"/>
        <v>1136.6666666667006</v>
      </c>
      <c r="G293" s="56"/>
      <c r="H293" s="79">
        <f t="shared" si="26"/>
        <v>480</v>
      </c>
      <c r="I293" s="79">
        <f t="shared" si="26"/>
        <v>480</v>
      </c>
      <c r="J293" s="58">
        <f t="shared" si="27"/>
        <v>7430.0000000000337</v>
      </c>
    </row>
    <row r="294" spans="3:10">
      <c r="C294" s="76">
        <v>271</v>
      </c>
      <c r="D294" s="58">
        <f t="shared" si="24"/>
        <v>154666.6666666716</v>
      </c>
      <c r="E294" s="57">
        <f t="shared" si="28"/>
        <v>5333.333333333333</v>
      </c>
      <c r="F294" s="57">
        <f t="shared" si="25"/>
        <v>1100.0000000000341</v>
      </c>
      <c r="G294" s="56"/>
      <c r="H294" s="79">
        <f t="shared" si="26"/>
        <v>480</v>
      </c>
      <c r="I294" s="79">
        <f t="shared" si="26"/>
        <v>480</v>
      </c>
      <c r="J294" s="58">
        <f t="shared" si="27"/>
        <v>7393.3333333333667</v>
      </c>
    </row>
    <row r="295" spans="3:10">
      <c r="C295" s="76">
        <v>272</v>
      </c>
      <c r="D295" s="58">
        <f t="shared" si="24"/>
        <v>149333.33333333826</v>
      </c>
      <c r="E295" s="57">
        <f t="shared" si="28"/>
        <v>5333.333333333333</v>
      </c>
      <c r="F295" s="57">
        <f t="shared" si="25"/>
        <v>1063.3333333333674</v>
      </c>
      <c r="G295" s="56"/>
      <c r="H295" s="79">
        <f t="shared" si="26"/>
        <v>480</v>
      </c>
      <c r="I295" s="79">
        <f t="shared" si="26"/>
        <v>480</v>
      </c>
      <c r="J295" s="58">
        <f t="shared" si="27"/>
        <v>7356.6666666667006</v>
      </c>
    </row>
    <row r="296" spans="3:10">
      <c r="C296" s="76">
        <v>273</v>
      </c>
      <c r="D296" s="58">
        <f t="shared" si="24"/>
        <v>144000.00000000492</v>
      </c>
      <c r="E296" s="57">
        <f t="shared" si="28"/>
        <v>5333.333333333333</v>
      </c>
      <c r="F296" s="57">
        <f t="shared" si="25"/>
        <v>1026.6666666667006</v>
      </c>
      <c r="G296" s="56"/>
      <c r="H296" s="79">
        <f t="shared" si="26"/>
        <v>480</v>
      </c>
      <c r="I296" s="79">
        <f t="shared" si="26"/>
        <v>480</v>
      </c>
      <c r="J296" s="58">
        <f t="shared" si="27"/>
        <v>7320.0000000000337</v>
      </c>
    </row>
    <row r="297" spans="3:10">
      <c r="C297" s="76">
        <v>274</v>
      </c>
      <c r="D297" s="58">
        <f t="shared" si="24"/>
        <v>138666.66666667158</v>
      </c>
      <c r="E297" s="57">
        <f t="shared" si="28"/>
        <v>5333.333333333333</v>
      </c>
      <c r="F297" s="57">
        <f t="shared" si="25"/>
        <v>990.00000000003388</v>
      </c>
      <c r="G297" s="56"/>
      <c r="H297" s="79">
        <f t="shared" si="26"/>
        <v>480</v>
      </c>
      <c r="I297" s="79">
        <f t="shared" si="26"/>
        <v>480</v>
      </c>
      <c r="J297" s="58">
        <f t="shared" si="27"/>
        <v>7283.3333333333667</v>
      </c>
    </row>
    <row r="298" spans="3:10">
      <c r="C298" s="76">
        <v>275</v>
      </c>
      <c r="D298" s="58">
        <f t="shared" si="24"/>
        <v>133333.33333333823</v>
      </c>
      <c r="E298" s="57">
        <f t="shared" si="28"/>
        <v>5333.333333333333</v>
      </c>
      <c r="F298" s="57">
        <f t="shared" si="25"/>
        <v>953.33333333336714</v>
      </c>
      <c r="G298" s="56"/>
      <c r="H298" s="79">
        <f t="shared" si="26"/>
        <v>480</v>
      </c>
      <c r="I298" s="79">
        <f t="shared" si="26"/>
        <v>480</v>
      </c>
      <c r="J298" s="58">
        <f t="shared" si="27"/>
        <v>7246.6666666667006</v>
      </c>
    </row>
    <row r="299" spans="3:10">
      <c r="C299" s="76">
        <v>276</v>
      </c>
      <c r="D299" s="58">
        <f t="shared" si="24"/>
        <v>128000.0000000049</v>
      </c>
      <c r="E299" s="57">
        <f t="shared" si="28"/>
        <v>5333.333333333333</v>
      </c>
      <c r="F299" s="57">
        <f t="shared" si="25"/>
        <v>916.66666666670028</v>
      </c>
      <c r="G299" s="56"/>
      <c r="H299" s="79">
        <f t="shared" si="26"/>
        <v>480</v>
      </c>
      <c r="I299" s="79">
        <f t="shared" si="26"/>
        <v>480</v>
      </c>
      <c r="J299" s="58">
        <f t="shared" si="27"/>
        <v>7210.0000000000337</v>
      </c>
    </row>
    <row r="300" spans="3:10">
      <c r="C300" s="76">
        <v>277</v>
      </c>
      <c r="D300" s="58">
        <f t="shared" si="24"/>
        <v>122666.66666667158</v>
      </c>
      <c r="E300" s="57">
        <f t="shared" si="28"/>
        <v>5333.333333333333</v>
      </c>
      <c r="F300" s="57">
        <f t="shared" si="25"/>
        <v>880.00000000003376</v>
      </c>
      <c r="G300" s="56"/>
      <c r="H300" s="79">
        <f t="shared" si="26"/>
        <v>480</v>
      </c>
      <c r="I300" s="79">
        <f t="shared" si="26"/>
        <v>480</v>
      </c>
      <c r="J300" s="58">
        <f t="shared" si="27"/>
        <v>7173.3333333333667</v>
      </c>
    </row>
    <row r="301" spans="3:10">
      <c r="C301" s="76">
        <v>278</v>
      </c>
      <c r="D301" s="58">
        <f t="shared" si="24"/>
        <v>117333.33333333825</v>
      </c>
      <c r="E301" s="57">
        <f t="shared" si="28"/>
        <v>5333.333333333333</v>
      </c>
      <c r="F301" s="57">
        <f t="shared" si="25"/>
        <v>843.33333333336714</v>
      </c>
      <c r="G301" s="56"/>
      <c r="H301" s="79">
        <f t="shared" si="26"/>
        <v>480</v>
      </c>
      <c r="I301" s="79">
        <f t="shared" si="26"/>
        <v>480</v>
      </c>
      <c r="J301" s="58">
        <f t="shared" si="27"/>
        <v>7136.6666666667006</v>
      </c>
    </row>
    <row r="302" spans="3:10">
      <c r="C302" s="76">
        <v>279</v>
      </c>
      <c r="D302" s="58">
        <f t="shared" si="24"/>
        <v>112000.00000000492</v>
      </c>
      <c r="E302" s="57">
        <f t="shared" si="28"/>
        <v>5333.333333333333</v>
      </c>
      <c r="F302" s="57">
        <f t="shared" si="25"/>
        <v>806.66666666670051</v>
      </c>
      <c r="G302" s="56"/>
      <c r="H302" s="79">
        <f t="shared" si="26"/>
        <v>480</v>
      </c>
      <c r="I302" s="79">
        <f t="shared" si="26"/>
        <v>480</v>
      </c>
      <c r="J302" s="58">
        <f t="shared" si="27"/>
        <v>7100.0000000000337</v>
      </c>
    </row>
    <row r="303" spans="3:10">
      <c r="C303" s="76">
        <v>280</v>
      </c>
      <c r="D303" s="58">
        <f t="shared" si="24"/>
        <v>106666.66666667159</v>
      </c>
      <c r="E303" s="57">
        <f t="shared" si="28"/>
        <v>5333.333333333333</v>
      </c>
      <c r="F303" s="57">
        <f t="shared" si="25"/>
        <v>770.00000000003388</v>
      </c>
      <c r="G303" s="56"/>
      <c r="H303" s="79">
        <f t="shared" si="26"/>
        <v>480</v>
      </c>
      <c r="I303" s="79">
        <f t="shared" si="26"/>
        <v>480</v>
      </c>
      <c r="J303" s="58">
        <f t="shared" si="27"/>
        <v>7063.3333333333667</v>
      </c>
    </row>
    <row r="304" spans="3:10">
      <c r="C304" s="76">
        <v>281</v>
      </c>
      <c r="D304" s="58">
        <f t="shared" si="24"/>
        <v>101333.33333333826</v>
      </c>
      <c r="E304" s="57">
        <f t="shared" si="28"/>
        <v>5333.333333333333</v>
      </c>
      <c r="F304" s="57">
        <f t="shared" si="25"/>
        <v>733.33333333336725</v>
      </c>
      <c r="G304" s="56"/>
      <c r="H304" s="79">
        <f t="shared" si="26"/>
        <v>480</v>
      </c>
      <c r="I304" s="79">
        <f t="shared" si="26"/>
        <v>480</v>
      </c>
      <c r="J304" s="58">
        <f t="shared" si="27"/>
        <v>7026.6666666667006</v>
      </c>
    </row>
    <row r="305" spans="3:10">
      <c r="C305" s="76">
        <v>282</v>
      </c>
      <c r="D305" s="58">
        <f t="shared" si="24"/>
        <v>96000.000000004933</v>
      </c>
      <c r="E305" s="57">
        <f t="shared" si="28"/>
        <v>5333.333333333333</v>
      </c>
      <c r="F305" s="57">
        <f t="shared" si="25"/>
        <v>696.66666666670062</v>
      </c>
      <c r="G305" s="56"/>
      <c r="H305" s="79">
        <f t="shared" si="26"/>
        <v>480</v>
      </c>
      <c r="I305" s="79">
        <f t="shared" si="26"/>
        <v>480</v>
      </c>
      <c r="J305" s="58">
        <f t="shared" si="27"/>
        <v>6990.0000000000337</v>
      </c>
    </row>
    <row r="306" spans="3:10">
      <c r="C306" s="76">
        <v>283</v>
      </c>
      <c r="D306" s="58">
        <f t="shared" si="24"/>
        <v>90666.666666671605</v>
      </c>
      <c r="E306" s="57">
        <f t="shared" si="28"/>
        <v>5333.333333333333</v>
      </c>
      <c r="F306" s="57">
        <f t="shared" si="25"/>
        <v>660.00000000003399</v>
      </c>
      <c r="G306" s="56"/>
      <c r="H306" s="79">
        <f t="shared" si="26"/>
        <v>480</v>
      </c>
      <c r="I306" s="79">
        <f t="shared" si="26"/>
        <v>480</v>
      </c>
      <c r="J306" s="58">
        <f t="shared" si="27"/>
        <v>6953.3333333333667</v>
      </c>
    </row>
    <row r="307" spans="3:10">
      <c r="C307" s="76">
        <v>284</v>
      </c>
      <c r="D307" s="58">
        <f t="shared" si="24"/>
        <v>85333.333333338276</v>
      </c>
      <c r="E307" s="57">
        <f t="shared" si="28"/>
        <v>5333.333333333333</v>
      </c>
      <c r="F307" s="57">
        <f t="shared" si="25"/>
        <v>623.33333333336725</v>
      </c>
      <c r="G307" s="56"/>
      <c r="H307" s="79">
        <f t="shared" si="26"/>
        <v>480</v>
      </c>
      <c r="I307" s="79">
        <f t="shared" si="26"/>
        <v>480</v>
      </c>
      <c r="J307" s="58">
        <f t="shared" si="27"/>
        <v>6916.6666666667006</v>
      </c>
    </row>
    <row r="308" spans="3:10">
      <c r="C308" s="76">
        <v>285</v>
      </c>
      <c r="D308" s="58">
        <f t="shared" si="24"/>
        <v>80000.000000004948</v>
      </c>
      <c r="E308" s="57">
        <f t="shared" si="28"/>
        <v>5333.333333333333</v>
      </c>
      <c r="F308" s="57">
        <f t="shared" si="25"/>
        <v>586.66666666670073</v>
      </c>
      <c r="G308" s="56"/>
      <c r="H308" s="79">
        <f t="shared" si="26"/>
        <v>480</v>
      </c>
      <c r="I308" s="79">
        <f t="shared" si="26"/>
        <v>480</v>
      </c>
      <c r="J308" s="58">
        <f t="shared" si="27"/>
        <v>6880.0000000000337</v>
      </c>
    </row>
    <row r="309" spans="3:10">
      <c r="C309" s="76">
        <v>286</v>
      </c>
      <c r="D309" s="58">
        <f t="shared" si="24"/>
        <v>74666.666666671619</v>
      </c>
      <c r="E309" s="57">
        <f t="shared" si="28"/>
        <v>5333.333333333333</v>
      </c>
      <c r="F309" s="57">
        <f t="shared" si="25"/>
        <v>550.00000000003411</v>
      </c>
      <c r="G309" s="56"/>
      <c r="H309" s="79">
        <f t="shared" si="26"/>
        <v>480</v>
      </c>
      <c r="I309" s="79">
        <f t="shared" si="26"/>
        <v>480</v>
      </c>
      <c r="J309" s="58">
        <f t="shared" si="27"/>
        <v>6843.3333333333667</v>
      </c>
    </row>
    <row r="310" spans="3:10">
      <c r="C310" s="76">
        <v>287</v>
      </c>
      <c r="D310" s="58">
        <f t="shared" si="24"/>
        <v>69333.333333338291</v>
      </c>
      <c r="E310" s="57">
        <f t="shared" si="28"/>
        <v>5333.333333333333</v>
      </c>
      <c r="F310" s="57">
        <f t="shared" si="25"/>
        <v>513.33333333336748</v>
      </c>
      <c r="G310" s="56"/>
      <c r="H310" s="79">
        <f t="shared" si="26"/>
        <v>480</v>
      </c>
      <c r="I310" s="79">
        <f t="shared" si="26"/>
        <v>480</v>
      </c>
      <c r="J310" s="58">
        <f t="shared" si="27"/>
        <v>6806.6666666667006</v>
      </c>
    </row>
    <row r="311" spans="3:10">
      <c r="C311" s="76">
        <v>288</v>
      </c>
      <c r="D311" s="58">
        <f t="shared" si="24"/>
        <v>64000.000000004955</v>
      </c>
      <c r="E311" s="57">
        <f t="shared" si="28"/>
        <v>5333.333333333333</v>
      </c>
      <c r="F311" s="57">
        <f t="shared" si="25"/>
        <v>476.66666666670079</v>
      </c>
      <c r="G311" s="56"/>
      <c r="H311" s="79">
        <f t="shared" si="26"/>
        <v>480</v>
      </c>
      <c r="I311" s="79">
        <f t="shared" si="26"/>
        <v>480</v>
      </c>
      <c r="J311" s="58">
        <f t="shared" si="27"/>
        <v>6770.0000000000337</v>
      </c>
    </row>
    <row r="312" spans="3:10">
      <c r="C312" s="76">
        <v>289</v>
      </c>
      <c r="D312" s="58">
        <f t="shared" si="24"/>
        <v>58666.666666671619</v>
      </c>
      <c r="E312" s="57">
        <f t="shared" si="28"/>
        <v>5333.333333333333</v>
      </c>
      <c r="F312" s="57">
        <f t="shared" si="25"/>
        <v>440.00000000003411</v>
      </c>
      <c r="G312" s="56"/>
      <c r="H312" s="79">
        <f t="shared" si="26"/>
        <v>480</v>
      </c>
      <c r="I312" s="79">
        <f t="shared" si="26"/>
        <v>480</v>
      </c>
      <c r="J312" s="58">
        <f t="shared" si="27"/>
        <v>6733.3333333333667</v>
      </c>
    </row>
    <row r="313" spans="3:10">
      <c r="C313" s="76">
        <v>290</v>
      </c>
      <c r="D313" s="58">
        <f t="shared" si="24"/>
        <v>53333.333333338283</v>
      </c>
      <c r="E313" s="57">
        <f t="shared" si="28"/>
        <v>5333.333333333333</v>
      </c>
      <c r="F313" s="57">
        <f t="shared" si="25"/>
        <v>403.33333333336736</v>
      </c>
      <c r="G313" s="56"/>
      <c r="H313" s="79">
        <f t="shared" si="26"/>
        <v>480</v>
      </c>
      <c r="I313" s="79">
        <f t="shared" si="26"/>
        <v>480</v>
      </c>
      <c r="J313" s="58">
        <f t="shared" si="27"/>
        <v>6696.6666666667006</v>
      </c>
    </row>
    <row r="314" spans="3:10">
      <c r="C314" s="76">
        <v>291</v>
      </c>
      <c r="D314" s="58">
        <f t="shared" si="24"/>
        <v>48000.000000004948</v>
      </c>
      <c r="E314" s="57">
        <f t="shared" si="28"/>
        <v>5333.333333333333</v>
      </c>
      <c r="F314" s="57">
        <f t="shared" si="25"/>
        <v>366.66666666670068</v>
      </c>
      <c r="G314" s="56"/>
      <c r="H314" s="79">
        <f t="shared" si="26"/>
        <v>480</v>
      </c>
      <c r="I314" s="79">
        <f t="shared" si="26"/>
        <v>480</v>
      </c>
      <c r="J314" s="58">
        <f t="shared" si="27"/>
        <v>6660.0000000000337</v>
      </c>
    </row>
    <row r="315" spans="3:10">
      <c r="C315" s="76">
        <v>292</v>
      </c>
      <c r="D315" s="58">
        <f t="shared" si="24"/>
        <v>42666.666666671612</v>
      </c>
      <c r="E315" s="57">
        <f t="shared" si="28"/>
        <v>5333.333333333333</v>
      </c>
      <c r="F315" s="57">
        <f t="shared" si="25"/>
        <v>330.00000000003405</v>
      </c>
      <c r="G315" s="56"/>
      <c r="H315" s="79">
        <f t="shared" si="26"/>
        <v>480</v>
      </c>
      <c r="I315" s="79">
        <f t="shared" si="26"/>
        <v>480</v>
      </c>
      <c r="J315" s="58">
        <f t="shared" si="27"/>
        <v>6623.3333333333667</v>
      </c>
    </row>
    <row r="316" spans="3:10">
      <c r="C316" s="76">
        <v>293</v>
      </c>
      <c r="D316" s="58">
        <f t="shared" si="24"/>
        <v>37333.333333338276</v>
      </c>
      <c r="E316" s="57">
        <f t="shared" si="28"/>
        <v>5333.333333333333</v>
      </c>
      <c r="F316" s="57">
        <f t="shared" si="25"/>
        <v>293.33333333336736</v>
      </c>
      <c r="G316" s="56"/>
      <c r="H316" s="79">
        <f t="shared" si="26"/>
        <v>480</v>
      </c>
      <c r="I316" s="79">
        <f t="shared" si="26"/>
        <v>480</v>
      </c>
      <c r="J316" s="58">
        <f t="shared" si="27"/>
        <v>6586.6666666667006</v>
      </c>
    </row>
    <row r="317" spans="3:10">
      <c r="C317" s="76">
        <v>294</v>
      </c>
      <c r="D317" s="58">
        <f t="shared" si="24"/>
        <v>32000.000000004944</v>
      </c>
      <c r="E317" s="57">
        <f t="shared" si="28"/>
        <v>5333.333333333333</v>
      </c>
      <c r="F317" s="57">
        <f t="shared" si="25"/>
        <v>256.66666666670068</v>
      </c>
      <c r="G317" s="56"/>
      <c r="H317" s="79">
        <f t="shared" si="26"/>
        <v>480</v>
      </c>
      <c r="I317" s="79">
        <f t="shared" si="26"/>
        <v>480</v>
      </c>
      <c r="J317" s="58">
        <f t="shared" si="27"/>
        <v>6550.0000000000337</v>
      </c>
    </row>
    <row r="318" spans="3:10">
      <c r="C318" s="76">
        <v>295</v>
      </c>
      <c r="D318" s="58">
        <f t="shared" si="24"/>
        <v>26666.666666671612</v>
      </c>
      <c r="E318" s="57">
        <f t="shared" si="28"/>
        <v>5333.333333333333</v>
      </c>
      <c r="F318" s="57">
        <f t="shared" si="25"/>
        <v>220.00000000003399</v>
      </c>
      <c r="G318" s="56"/>
      <c r="H318" s="79">
        <f t="shared" si="26"/>
        <v>480</v>
      </c>
      <c r="I318" s="79">
        <f t="shared" si="26"/>
        <v>480</v>
      </c>
      <c r="J318" s="58">
        <f t="shared" si="27"/>
        <v>6513.3333333333667</v>
      </c>
    </row>
    <row r="319" spans="3:10">
      <c r="C319" s="76">
        <v>296</v>
      </c>
      <c r="D319" s="58">
        <f t="shared" si="24"/>
        <v>21333.33333333828</v>
      </c>
      <c r="E319" s="57">
        <f t="shared" si="28"/>
        <v>5333.333333333333</v>
      </c>
      <c r="F319" s="57">
        <f t="shared" si="25"/>
        <v>183.33333333336731</v>
      </c>
      <c r="G319" s="56"/>
      <c r="H319" s="79">
        <f t="shared" si="26"/>
        <v>480</v>
      </c>
      <c r="I319" s="79">
        <f t="shared" si="26"/>
        <v>480</v>
      </c>
      <c r="J319" s="58">
        <f t="shared" si="27"/>
        <v>6476.6666666667006</v>
      </c>
    </row>
    <row r="320" spans="3:10">
      <c r="C320" s="76">
        <v>297</v>
      </c>
      <c r="D320" s="58">
        <f t="shared" si="24"/>
        <v>16000.000000004948</v>
      </c>
      <c r="E320" s="57">
        <f t="shared" si="28"/>
        <v>5333.333333333333</v>
      </c>
      <c r="F320" s="57">
        <f t="shared" si="25"/>
        <v>146.66666666670068</v>
      </c>
      <c r="G320" s="56"/>
      <c r="H320" s="79">
        <f t="shared" si="26"/>
        <v>480</v>
      </c>
      <c r="I320" s="79">
        <f t="shared" si="26"/>
        <v>480</v>
      </c>
      <c r="J320" s="58">
        <f t="shared" si="27"/>
        <v>6440.0000000000337</v>
      </c>
    </row>
    <row r="321" spans="3:10">
      <c r="C321" s="76">
        <v>298</v>
      </c>
      <c r="D321" s="58">
        <f t="shared" si="24"/>
        <v>10666.666666671616</v>
      </c>
      <c r="E321" s="57">
        <f t="shared" si="28"/>
        <v>5333.333333333333</v>
      </c>
      <c r="F321" s="57">
        <f t="shared" si="25"/>
        <v>110.00000000003401</v>
      </c>
      <c r="G321" s="56"/>
      <c r="H321" s="79">
        <f t="shared" si="26"/>
        <v>480</v>
      </c>
      <c r="I321" s="79">
        <f t="shared" si="26"/>
        <v>480</v>
      </c>
      <c r="J321" s="58">
        <f t="shared" si="27"/>
        <v>6403.3333333333667</v>
      </c>
    </row>
    <row r="322" spans="3:10">
      <c r="C322" s="76">
        <v>299</v>
      </c>
      <c r="D322" s="58">
        <f t="shared" si="24"/>
        <v>5333.3333333382825</v>
      </c>
      <c r="E322" s="57">
        <f t="shared" si="28"/>
        <v>5333.333333333333</v>
      </c>
      <c r="F322" s="57">
        <f t="shared" si="25"/>
        <v>73.333333333367364</v>
      </c>
      <c r="G322" s="56"/>
      <c r="H322" s="79">
        <f t="shared" si="26"/>
        <v>480</v>
      </c>
      <c r="I322" s="79">
        <f t="shared" si="26"/>
        <v>480</v>
      </c>
      <c r="J322" s="58">
        <f t="shared" si="27"/>
        <v>6366.6666666667006</v>
      </c>
    </row>
    <row r="323" spans="3:10">
      <c r="C323" s="76">
        <v>300</v>
      </c>
      <c r="D323" s="58">
        <f t="shared" ref="D323:D354" si="29">D322-E323</f>
        <v>4.9494701670482755E-9</v>
      </c>
      <c r="E323" s="57">
        <f t="shared" si="28"/>
        <v>5333.333333333333</v>
      </c>
      <c r="F323" s="57">
        <f t="shared" si="25"/>
        <v>36.666666666700692</v>
      </c>
      <c r="G323" s="56"/>
      <c r="H323" s="79">
        <f t="shared" si="26"/>
        <v>480</v>
      </c>
      <c r="I323" s="79">
        <f t="shared" si="26"/>
        <v>480</v>
      </c>
      <c r="J323" s="58">
        <f>+E323+F323+H323+I323</f>
        <v>6330.0000000000337</v>
      </c>
    </row>
    <row r="324" spans="3:10">
      <c r="C324" s="76">
        <f>1+C323</f>
        <v>301</v>
      </c>
      <c r="D324" s="58">
        <f t="shared" si="29"/>
        <v>-5333.3333333283836</v>
      </c>
      <c r="E324" s="57">
        <f t="shared" si="28"/>
        <v>5333.333333333333</v>
      </c>
      <c r="F324" s="57">
        <f t="shared" si="25"/>
        <v>3.4027607398456894E-11</v>
      </c>
      <c r="G324" s="51"/>
      <c r="H324" s="79">
        <f t="shared" si="26"/>
        <v>480</v>
      </c>
      <c r="I324" s="79">
        <f t="shared" si="26"/>
        <v>480</v>
      </c>
      <c r="J324" s="58">
        <f t="shared" ref="J324:J382" si="30">+E324+F324+H324+I324</f>
        <v>6293.3333333333667</v>
      </c>
    </row>
    <row r="325" spans="3:10">
      <c r="C325" s="76">
        <f t="shared" ref="C325:C383" si="31">1+C324</f>
        <v>302</v>
      </c>
      <c r="D325" s="58">
        <f t="shared" si="29"/>
        <v>-10666.666666661717</v>
      </c>
      <c r="E325" s="57">
        <f t="shared" si="28"/>
        <v>5333.333333333333</v>
      </c>
      <c r="F325" s="57">
        <f t="shared" si="25"/>
        <v>-36.666666666632636</v>
      </c>
      <c r="G325" s="51"/>
      <c r="H325" s="79">
        <f t="shared" ref="H325:I383" si="32">($D$8*0.0036)/12</f>
        <v>480</v>
      </c>
      <c r="I325" s="79">
        <f t="shared" si="32"/>
        <v>480</v>
      </c>
      <c r="J325" s="58">
        <f t="shared" si="30"/>
        <v>6256.6666666667006</v>
      </c>
    </row>
    <row r="326" spans="3:10">
      <c r="C326" s="76">
        <f t="shared" si="31"/>
        <v>303</v>
      </c>
      <c r="D326" s="58">
        <f t="shared" si="29"/>
        <v>-15999.999999995049</v>
      </c>
      <c r="E326" s="57">
        <f t="shared" si="28"/>
        <v>5333.333333333333</v>
      </c>
      <c r="F326" s="57">
        <f t="shared" si="25"/>
        <v>-73.333333333299294</v>
      </c>
      <c r="H326" s="79">
        <f t="shared" si="32"/>
        <v>480</v>
      </c>
      <c r="I326" s="79">
        <f t="shared" si="32"/>
        <v>480</v>
      </c>
      <c r="J326" s="58">
        <f t="shared" si="30"/>
        <v>6220.0000000000337</v>
      </c>
    </row>
    <row r="327" spans="3:10">
      <c r="C327" s="76">
        <f t="shared" si="31"/>
        <v>304</v>
      </c>
      <c r="D327" s="58">
        <f t="shared" si="29"/>
        <v>-21333.333333328381</v>
      </c>
      <c r="E327" s="57">
        <f t="shared" si="28"/>
        <v>5333.333333333333</v>
      </c>
      <c r="F327" s="57">
        <f t="shared" si="25"/>
        <v>-109.99999999996597</v>
      </c>
      <c r="H327" s="79">
        <f t="shared" si="32"/>
        <v>480</v>
      </c>
      <c r="I327" s="79">
        <f t="shared" si="32"/>
        <v>480</v>
      </c>
      <c r="J327" s="58">
        <f t="shared" si="30"/>
        <v>6183.3333333333667</v>
      </c>
    </row>
    <row r="328" spans="3:10">
      <c r="C328" s="76">
        <f t="shared" si="31"/>
        <v>305</v>
      </c>
      <c r="D328" s="58">
        <f t="shared" si="29"/>
        <v>-26666.666666661713</v>
      </c>
      <c r="E328" s="57">
        <f t="shared" si="28"/>
        <v>5333.333333333333</v>
      </c>
      <c r="F328" s="57">
        <f t="shared" si="25"/>
        <v>-146.66666666663264</v>
      </c>
      <c r="H328" s="79">
        <f t="shared" si="32"/>
        <v>480</v>
      </c>
      <c r="I328" s="79">
        <f t="shared" si="32"/>
        <v>480</v>
      </c>
      <c r="J328" s="58">
        <f t="shared" si="30"/>
        <v>6146.6666666667006</v>
      </c>
    </row>
    <row r="329" spans="3:10">
      <c r="C329" s="76">
        <f t="shared" si="31"/>
        <v>306</v>
      </c>
      <c r="D329" s="58">
        <f t="shared" si="29"/>
        <v>-31999.999999995045</v>
      </c>
      <c r="E329" s="57">
        <f t="shared" si="28"/>
        <v>5333.333333333333</v>
      </c>
      <c r="F329" s="57">
        <f t="shared" si="25"/>
        <v>-183.33333333329929</v>
      </c>
      <c r="H329" s="79">
        <f t="shared" si="32"/>
        <v>480</v>
      </c>
      <c r="I329" s="79">
        <f t="shared" si="32"/>
        <v>480</v>
      </c>
      <c r="J329" s="58">
        <f t="shared" si="30"/>
        <v>6110.0000000000337</v>
      </c>
    </row>
    <row r="330" spans="3:10">
      <c r="C330" s="76">
        <f t="shared" si="31"/>
        <v>307</v>
      </c>
      <c r="D330" s="58">
        <f t="shared" si="29"/>
        <v>-37333.333333328381</v>
      </c>
      <c r="E330" s="57">
        <f t="shared" si="28"/>
        <v>5333.333333333333</v>
      </c>
      <c r="F330" s="57">
        <f t="shared" si="25"/>
        <v>-219.99999999996595</v>
      </c>
      <c r="H330" s="79">
        <f t="shared" si="32"/>
        <v>480</v>
      </c>
      <c r="I330" s="79">
        <f t="shared" si="32"/>
        <v>480</v>
      </c>
      <c r="J330" s="58">
        <f t="shared" si="30"/>
        <v>6073.3333333333667</v>
      </c>
    </row>
    <row r="331" spans="3:10">
      <c r="C331" s="76">
        <f t="shared" si="31"/>
        <v>308</v>
      </c>
      <c r="D331" s="58">
        <f t="shared" si="29"/>
        <v>-42666.666666661717</v>
      </c>
      <c r="E331" s="57">
        <f t="shared" si="28"/>
        <v>5333.333333333333</v>
      </c>
      <c r="F331" s="57">
        <f t="shared" si="25"/>
        <v>-256.66666666663264</v>
      </c>
      <c r="H331" s="79">
        <f t="shared" si="32"/>
        <v>480</v>
      </c>
      <c r="I331" s="79">
        <f t="shared" si="32"/>
        <v>480</v>
      </c>
      <c r="J331" s="58">
        <f t="shared" si="30"/>
        <v>6036.6666666667006</v>
      </c>
    </row>
    <row r="332" spans="3:10">
      <c r="C332" s="76">
        <f t="shared" si="31"/>
        <v>309</v>
      </c>
      <c r="D332" s="58">
        <f t="shared" si="29"/>
        <v>-47999.999999995052</v>
      </c>
      <c r="E332" s="57">
        <f t="shared" si="28"/>
        <v>5333.333333333333</v>
      </c>
      <c r="F332" s="57">
        <f t="shared" si="25"/>
        <v>-293.33333333329932</v>
      </c>
      <c r="H332" s="79">
        <f t="shared" si="32"/>
        <v>480</v>
      </c>
      <c r="I332" s="79">
        <f t="shared" si="32"/>
        <v>480</v>
      </c>
      <c r="J332" s="58">
        <f t="shared" si="30"/>
        <v>6000.0000000000337</v>
      </c>
    </row>
    <row r="333" spans="3:10">
      <c r="C333" s="76">
        <f t="shared" si="31"/>
        <v>310</v>
      </c>
      <c r="D333" s="58">
        <f t="shared" si="29"/>
        <v>-53333.333333328388</v>
      </c>
      <c r="E333" s="57">
        <f t="shared" si="28"/>
        <v>5333.333333333333</v>
      </c>
      <c r="F333" s="57">
        <f t="shared" si="25"/>
        <v>-329.99999999996601</v>
      </c>
      <c r="H333" s="79">
        <f t="shared" si="32"/>
        <v>480</v>
      </c>
      <c r="I333" s="79">
        <f t="shared" si="32"/>
        <v>480</v>
      </c>
      <c r="J333" s="58">
        <f t="shared" si="30"/>
        <v>5963.3333333333667</v>
      </c>
    </row>
    <row r="334" spans="3:10">
      <c r="C334" s="76">
        <f t="shared" si="31"/>
        <v>311</v>
      </c>
      <c r="D334" s="58">
        <f t="shared" si="29"/>
        <v>-58666.666666661724</v>
      </c>
      <c r="E334" s="57">
        <f t="shared" si="28"/>
        <v>5333.333333333333</v>
      </c>
      <c r="F334" s="57">
        <f t="shared" si="25"/>
        <v>-366.66666666663269</v>
      </c>
      <c r="H334" s="79">
        <f t="shared" si="32"/>
        <v>480</v>
      </c>
      <c r="I334" s="79">
        <f t="shared" si="32"/>
        <v>480</v>
      </c>
      <c r="J334" s="58">
        <f t="shared" si="30"/>
        <v>5926.6666666667006</v>
      </c>
    </row>
    <row r="335" spans="3:10">
      <c r="C335" s="76">
        <f t="shared" si="31"/>
        <v>312</v>
      </c>
      <c r="D335" s="58">
        <f t="shared" si="29"/>
        <v>-63999.99999999506</v>
      </c>
      <c r="E335" s="57">
        <f t="shared" si="28"/>
        <v>5333.333333333333</v>
      </c>
      <c r="F335" s="57">
        <f t="shared" si="25"/>
        <v>-403.33333333329938</v>
      </c>
      <c r="H335" s="79">
        <f t="shared" si="32"/>
        <v>480</v>
      </c>
      <c r="I335" s="79">
        <f t="shared" si="32"/>
        <v>480</v>
      </c>
      <c r="J335" s="58">
        <f t="shared" si="30"/>
        <v>5890.0000000000337</v>
      </c>
    </row>
    <row r="336" spans="3:10">
      <c r="C336" s="76">
        <f t="shared" si="31"/>
        <v>313</v>
      </c>
      <c r="D336" s="58">
        <f t="shared" si="29"/>
        <v>-69333.333333328395</v>
      </c>
      <c r="E336" s="57">
        <f t="shared" si="28"/>
        <v>5333.333333333333</v>
      </c>
      <c r="F336" s="57">
        <f t="shared" si="25"/>
        <v>-439.99999999996601</v>
      </c>
      <c r="H336" s="79">
        <f t="shared" si="32"/>
        <v>480</v>
      </c>
      <c r="I336" s="79">
        <f t="shared" si="32"/>
        <v>480</v>
      </c>
      <c r="J336" s="58">
        <f t="shared" si="30"/>
        <v>5853.3333333333667</v>
      </c>
    </row>
    <row r="337" spans="3:10">
      <c r="C337" s="76">
        <f t="shared" si="31"/>
        <v>314</v>
      </c>
      <c r="D337" s="58">
        <f t="shared" si="29"/>
        <v>-74666.666666661724</v>
      </c>
      <c r="E337" s="57">
        <f t="shared" si="28"/>
        <v>5333.333333333333</v>
      </c>
      <c r="F337" s="57">
        <f t="shared" si="25"/>
        <v>-476.66666666663275</v>
      </c>
      <c r="H337" s="79">
        <f t="shared" si="32"/>
        <v>480</v>
      </c>
      <c r="I337" s="79">
        <f t="shared" si="32"/>
        <v>480</v>
      </c>
      <c r="J337" s="58">
        <f t="shared" si="30"/>
        <v>5816.6666666667006</v>
      </c>
    </row>
    <row r="338" spans="3:10">
      <c r="C338" s="76">
        <f t="shared" si="31"/>
        <v>315</v>
      </c>
      <c r="D338" s="58">
        <f t="shared" si="29"/>
        <v>-79999.999999995052</v>
      </c>
      <c r="E338" s="57">
        <f t="shared" si="28"/>
        <v>5333.333333333333</v>
      </c>
      <c r="F338" s="57">
        <f t="shared" si="25"/>
        <v>-513.33333333329938</v>
      </c>
      <c r="H338" s="79">
        <f t="shared" si="32"/>
        <v>480</v>
      </c>
      <c r="I338" s="79">
        <f t="shared" si="32"/>
        <v>480</v>
      </c>
      <c r="J338" s="58">
        <f t="shared" si="30"/>
        <v>5780.0000000000337</v>
      </c>
    </row>
    <row r="339" spans="3:10">
      <c r="C339" s="76">
        <f t="shared" si="31"/>
        <v>316</v>
      </c>
      <c r="D339" s="58">
        <f t="shared" si="29"/>
        <v>-85333.333333328381</v>
      </c>
      <c r="E339" s="57">
        <f t="shared" si="28"/>
        <v>5333.333333333333</v>
      </c>
      <c r="F339" s="57">
        <f t="shared" si="25"/>
        <v>-549.99999999996612</v>
      </c>
      <c r="H339" s="79">
        <f t="shared" si="32"/>
        <v>480</v>
      </c>
      <c r="I339" s="79">
        <f t="shared" si="32"/>
        <v>480</v>
      </c>
      <c r="J339" s="58">
        <f t="shared" si="30"/>
        <v>5743.3333333333667</v>
      </c>
    </row>
    <row r="340" spans="3:10">
      <c r="C340" s="76">
        <f t="shared" si="31"/>
        <v>317</v>
      </c>
      <c r="D340" s="58">
        <f t="shared" si="29"/>
        <v>-90666.666666661709</v>
      </c>
      <c r="E340" s="57">
        <f t="shared" si="28"/>
        <v>5333.333333333333</v>
      </c>
      <c r="F340" s="57">
        <f t="shared" si="25"/>
        <v>-586.66666666663264</v>
      </c>
      <c r="H340" s="79">
        <f t="shared" si="32"/>
        <v>480</v>
      </c>
      <c r="I340" s="79">
        <f t="shared" si="32"/>
        <v>480</v>
      </c>
      <c r="J340" s="58">
        <f t="shared" si="30"/>
        <v>5706.6666666667006</v>
      </c>
    </row>
    <row r="341" spans="3:10">
      <c r="C341" s="76">
        <f t="shared" si="31"/>
        <v>318</v>
      </c>
      <c r="D341" s="58">
        <f t="shared" si="29"/>
        <v>-95999.999999995038</v>
      </c>
      <c r="E341" s="57">
        <f t="shared" si="28"/>
        <v>5333.333333333333</v>
      </c>
      <c r="F341" s="57">
        <f t="shared" si="25"/>
        <v>-623.33333333329927</v>
      </c>
      <c r="H341" s="79">
        <f t="shared" si="32"/>
        <v>480</v>
      </c>
      <c r="I341" s="79">
        <f t="shared" si="32"/>
        <v>480</v>
      </c>
      <c r="J341" s="58">
        <f t="shared" si="30"/>
        <v>5670.0000000000337</v>
      </c>
    </row>
    <row r="342" spans="3:10">
      <c r="C342" s="76">
        <f t="shared" si="31"/>
        <v>319</v>
      </c>
      <c r="D342" s="58">
        <f t="shared" si="29"/>
        <v>-101333.33333332837</v>
      </c>
      <c r="E342" s="57">
        <f t="shared" si="28"/>
        <v>5333.333333333333</v>
      </c>
      <c r="F342" s="57">
        <f t="shared" si="25"/>
        <v>-659.99999999996589</v>
      </c>
      <c r="H342" s="79">
        <f t="shared" si="32"/>
        <v>480</v>
      </c>
      <c r="I342" s="79">
        <f t="shared" si="32"/>
        <v>480</v>
      </c>
      <c r="J342" s="58">
        <f t="shared" si="30"/>
        <v>5633.3333333333667</v>
      </c>
    </row>
    <row r="343" spans="3:10">
      <c r="C343" s="76">
        <f t="shared" si="31"/>
        <v>320</v>
      </c>
      <c r="D343" s="58">
        <f t="shared" si="29"/>
        <v>-106666.66666666169</v>
      </c>
      <c r="E343" s="57">
        <f t="shared" si="28"/>
        <v>5333.333333333333</v>
      </c>
      <c r="F343" s="57">
        <f t="shared" si="25"/>
        <v>-696.66666666663252</v>
      </c>
      <c r="H343" s="79">
        <f t="shared" si="32"/>
        <v>480</v>
      </c>
      <c r="I343" s="79">
        <f t="shared" si="32"/>
        <v>480</v>
      </c>
      <c r="J343" s="58">
        <f t="shared" si="30"/>
        <v>5596.6666666667006</v>
      </c>
    </row>
    <row r="344" spans="3:10">
      <c r="C344" s="76">
        <f t="shared" si="31"/>
        <v>321</v>
      </c>
      <c r="D344" s="58">
        <f t="shared" si="29"/>
        <v>-111999.99999999502</v>
      </c>
      <c r="E344" s="57">
        <f t="shared" si="28"/>
        <v>5333.333333333333</v>
      </c>
      <c r="F344" s="57">
        <f t="shared" ref="F344:F383" si="33">(((D343*$F$8/360))*$U$24)</f>
        <v>-733.33333333329915</v>
      </c>
      <c r="H344" s="79">
        <f t="shared" si="32"/>
        <v>480</v>
      </c>
      <c r="I344" s="79">
        <f t="shared" si="32"/>
        <v>480</v>
      </c>
      <c r="J344" s="58">
        <f t="shared" si="30"/>
        <v>5560.0000000000337</v>
      </c>
    </row>
    <row r="345" spans="3:10">
      <c r="C345" s="76">
        <f t="shared" si="31"/>
        <v>322</v>
      </c>
      <c r="D345" s="58">
        <f t="shared" si="29"/>
        <v>-117333.33333332835</v>
      </c>
      <c r="E345" s="57">
        <f t="shared" si="28"/>
        <v>5333.333333333333</v>
      </c>
      <c r="F345" s="57">
        <f t="shared" si="33"/>
        <v>-769.99999999996589</v>
      </c>
      <c r="H345" s="79">
        <f t="shared" si="32"/>
        <v>480</v>
      </c>
      <c r="I345" s="79">
        <f t="shared" si="32"/>
        <v>480</v>
      </c>
      <c r="J345" s="58">
        <f t="shared" si="30"/>
        <v>5523.3333333333667</v>
      </c>
    </row>
    <row r="346" spans="3:10">
      <c r="C346" s="76">
        <f t="shared" si="31"/>
        <v>323</v>
      </c>
      <c r="D346" s="58">
        <f t="shared" si="29"/>
        <v>-122666.66666666168</v>
      </c>
      <c r="E346" s="57">
        <f t="shared" ref="E346:E383" si="34">E345</f>
        <v>5333.333333333333</v>
      </c>
      <c r="F346" s="57">
        <f t="shared" si="33"/>
        <v>-806.66666666663241</v>
      </c>
      <c r="H346" s="79">
        <f t="shared" si="32"/>
        <v>480</v>
      </c>
      <c r="I346" s="79">
        <f t="shared" si="32"/>
        <v>480</v>
      </c>
      <c r="J346" s="58">
        <f t="shared" si="30"/>
        <v>5486.6666666667006</v>
      </c>
    </row>
    <row r="347" spans="3:10">
      <c r="C347" s="76">
        <f t="shared" si="31"/>
        <v>324</v>
      </c>
      <c r="D347" s="58">
        <f t="shared" si="29"/>
        <v>-127999.99999999501</v>
      </c>
      <c r="E347" s="57">
        <f t="shared" si="34"/>
        <v>5333.333333333333</v>
      </c>
      <c r="F347" s="57">
        <f t="shared" si="33"/>
        <v>-843.33333333329915</v>
      </c>
      <c r="H347" s="79">
        <f t="shared" si="32"/>
        <v>480</v>
      </c>
      <c r="I347" s="79">
        <f t="shared" si="32"/>
        <v>480</v>
      </c>
      <c r="J347" s="58">
        <f t="shared" si="30"/>
        <v>5450.0000000000337</v>
      </c>
    </row>
    <row r="348" spans="3:10">
      <c r="C348" s="76">
        <f t="shared" si="31"/>
        <v>325</v>
      </c>
      <c r="D348" s="58">
        <f t="shared" si="29"/>
        <v>-133333.33333332834</v>
      </c>
      <c r="E348" s="57">
        <f t="shared" si="34"/>
        <v>5333.333333333333</v>
      </c>
      <c r="F348" s="57">
        <f t="shared" si="33"/>
        <v>-879.99999999996578</v>
      </c>
      <c r="H348" s="79">
        <f t="shared" si="32"/>
        <v>480</v>
      </c>
      <c r="I348" s="79">
        <f t="shared" si="32"/>
        <v>480</v>
      </c>
      <c r="J348" s="58">
        <f t="shared" si="30"/>
        <v>5413.3333333333676</v>
      </c>
    </row>
    <row r="349" spans="3:10">
      <c r="C349" s="76">
        <f t="shared" si="31"/>
        <v>326</v>
      </c>
      <c r="D349" s="58">
        <f t="shared" si="29"/>
        <v>-138666.66666666168</v>
      </c>
      <c r="E349" s="57">
        <f t="shared" si="34"/>
        <v>5333.333333333333</v>
      </c>
      <c r="F349" s="57">
        <f t="shared" si="33"/>
        <v>-916.66666666663241</v>
      </c>
      <c r="H349" s="79">
        <f t="shared" si="32"/>
        <v>480</v>
      </c>
      <c r="I349" s="79">
        <f t="shared" si="32"/>
        <v>480</v>
      </c>
      <c r="J349" s="58">
        <f t="shared" si="30"/>
        <v>5376.6666666667006</v>
      </c>
    </row>
    <row r="350" spans="3:10">
      <c r="C350" s="76">
        <f t="shared" si="31"/>
        <v>327</v>
      </c>
      <c r="D350" s="58">
        <f t="shared" si="29"/>
        <v>-143999.99999999502</v>
      </c>
      <c r="E350" s="57">
        <f t="shared" si="34"/>
        <v>5333.333333333333</v>
      </c>
      <c r="F350" s="57">
        <f t="shared" si="33"/>
        <v>-953.33333333329904</v>
      </c>
      <c r="H350" s="79">
        <f t="shared" si="32"/>
        <v>480</v>
      </c>
      <c r="I350" s="79">
        <f t="shared" si="32"/>
        <v>480</v>
      </c>
      <c r="J350" s="58">
        <f t="shared" si="30"/>
        <v>5340.0000000000337</v>
      </c>
    </row>
    <row r="351" spans="3:10">
      <c r="C351" s="76">
        <f t="shared" si="31"/>
        <v>328</v>
      </c>
      <c r="D351" s="58">
        <f t="shared" si="29"/>
        <v>-149333.33333332837</v>
      </c>
      <c r="E351" s="57">
        <f t="shared" si="34"/>
        <v>5333.333333333333</v>
      </c>
      <c r="F351" s="57">
        <f t="shared" si="33"/>
        <v>-989.99999999996589</v>
      </c>
      <c r="H351" s="79">
        <f t="shared" si="32"/>
        <v>480</v>
      </c>
      <c r="I351" s="79">
        <f t="shared" si="32"/>
        <v>480</v>
      </c>
      <c r="J351" s="58">
        <f t="shared" si="30"/>
        <v>5303.3333333333667</v>
      </c>
    </row>
    <row r="352" spans="3:10">
      <c r="C352" s="76">
        <f t="shared" si="31"/>
        <v>329</v>
      </c>
      <c r="D352" s="58">
        <f t="shared" si="29"/>
        <v>-154666.66666666171</v>
      </c>
      <c r="E352" s="57">
        <f t="shared" si="34"/>
        <v>5333.333333333333</v>
      </c>
      <c r="F352" s="57">
        <f t="shared" si="33"/>
        <v>-1026.6666666666326</v>
      </c>
      <c r="H352" s="79">
        <f t="shared" si="32"/>
        <v>480</v>
      </c>
      <c r="I352" s="79">
        <f t="shared" si="32"/>
        <v>480</v>
      </c>
      <c r="J352" s="58">
        <f t="shared" si="30"/>
        <v>5266.6666666667006</v>
      </c>
    </row>
    <row r="353" spans="3:10">
      <c r="C353" s="76">
        <f t="shared" si="31"/>
        <v>330</v>
      </c>
      <c r="D353" s="58">
        <f t="shared" si="29"/>
        <v>-159999.99999999505</v>
      </c>
      <c r="E353" s="57">
        <f t="shared" si="34"/>
        <v>5333.333333333333</v>
      </c>
      <c r="F353" s="57">
        <f t="shared" si="33"/>
        <v>-1063.3333333332992</v>
      </c>
      <c r="H353" s="79">
        <f t="shared" si="32"/>
        <v>480</v>
      </c>
      <c r="I353" s="79">
        <f t="shared" si="32"/>
        <v>480</v>
      </c>
      <c r="J353" s="58">
        <f t="shared" si="30"/>
        <v>5230.0000000000337</v>
      </c>
    </row>
    <row r="354" spans="3:10">
      <c r="C354" s="76">
        <f t="shared" si="31"/>
        <v>331</v>
      </c>
      <c r="D354" s="58">
        <f t="shared" si="29"/>
        <v>-165333.3333333284</v>
      </c>
      <c r="E354" s="57">
        <f t="shared" si="34"/>
        <v>5333.333333333333</v>
      </c>
      <c r="F354" s="57">
        <f t="shared" si="33"/>
        <v>-1099.9999999999661</v>
      </c>
      <c r="H354" s="79">
        <f t="shared" si="32"/>
        <v>480</v>
      </c>
      <c r="I354" s="79">
        <f t="shared" si="32"/>
        <v>480</v>
      </c>
      <c r="J354" s="58">
        <f t="shared" si="30"/>
        <v>5193.3333333333667</v>
      </c>
    </row>
    <row r="355" spans="3:10">
      <c r="C355" s="76">
        <f t="shared" si="31"/>
        <v>332</v>
      </c>
      <c r="D355" s="58">
        <f t="shared" ref="D355:D383" si="35">D354-E355</f>
        <v>-170666.66666666174</v>
      </c>
      <c r="E355" s="57">
        <f t="shared" si="34"/>
        <v>5333.333333333333</v>
      </c>
      <c r="F355" s="57">
        <f t="shared" si="33"/>
        <v>-1136.6666666666326</v>
      </c>
      <c r="H355" s="79">
        <f t="shared" si="32"/>
        <v>480</v>
      </c>
      <c r="I355" s="79">
        <f t="shared" si="32"/>
        <v>480</v>
      </c>
      <c r="J355" s="58">
        <f t="shared" si="30"/>
        <v>5156.6666666667006</v>
      </c>
    </row>
    <row r="356" spans="3:10">
      <c r="C356" s="76">
        <f t="shared" si="31"/>
        <v>333</v>
      </c>
      <c r="D356" s="58">
        <f t="shared" si="35"/>
        <v>-175999.99999999508</v>
      </c>
      <c r="E356" s="57">
        <f t="shared" si="34"/>
        <v>5333.333333333333</v>
      </c>
      <c r="F356" s="57">
        <f t="shared" si="33"/>
        <v>-1173.3333333332996</v>
      </c>
      <c r="H356" s="79">
        <f t="shared" si="32"/>
        <v>480</v>
      </c>
      <c r="I356" s="79">
        <f t="shared" si="32"/>
        <v>480</v>
      </c>
      <c r="J356" s="58">
        <f t="shared" si="30"/>
        <v>5120.0000000000337</v>
      </c>
    </row>
    <row r="357" spans="3:10">
      <c r="C357" s="76">
        <f t="shared" si="31"/>
        <v>334</v>
      </c>
      <c r="D357" s="58">
        <f t="shared" si="35"/>
        <v>-181333.33333332842</v>
      </c>
      <c r="E357" s="57">
        <f t="shared" si="34"/>
        <v>5333.333333333333</v>
      </c>
      <c r="F357" s="57">
        <f t="shared" si="33"/>
        <v>-1209.9999999999661</v>
      </c>
      <c r="H357" s="79">
        <f t="shared" si="32"/>
        <v>480</v>
      </c>
      <c r="I357" s="79">
        <f t="shared" si="32"/>
        <v>480</v>
      </c>
      <c r="J357" s="58">
        <f t="shared" si="30"/>
        <v>5083.3333333333667</v>
      </c>
    </row>
    <row r="358" spans="3:10">
      <c r="C358" s="76">
        <f t="shared" si="31"/>
        <v>335</v>
      </c>
      <c r="D358" s="58">
        <f t="shared" si="35"/>
        <v>-186666.66666666177</v>
      </c>
      <c r="E358" s="57">
        <f t="shared" si="34"/>
        <v>5333.333333333333</v>
      </c>
      <c r="F358" s="57">
        <f t="shared" si="33"/>
        <v>-1246.6666666666331</v>
      </c>
      <c r="H358" s="79">
        <f t="shared" si="32"/>
        <v>480</v>
      </c>
      <c r="I358" s="79">
        <f t="shared" si="32"/>
        <v>480</v>
      </c>
      <c r="J358" s="58">
        <f t="shared" si="30"/>
        <v>5046.6666666666997</v>
      </c>
    </row>
    <row r="359" spans="3:10">
      <c r="C359" s="76">
        <f t="shared" si="31"/>
        <v>336</v>
      </c>
      <c r="D359" s="58">
        <f t="shared" si="35"/>
        <v>-191999.99999999511</v>
      </c>
      <c r="E359" s="57">
        <f t="shared" si="34"/>
        <v>5333.333333333333</v>
      </c>
      <c r="F359" s="57">
        <f t="shared" si="33"/>
        <v>-1283.3333333332996</v>
      </c>
      <c r="H359" s="79">
        <f t="shared" si="32"/>
        <v>480</v>
      </c>
      <c r="I359" s="79">
        <f t="shared" si="32"/>
        <v>480</v>
      </c>
      <c r="J359" s="58">
        <f t="shared" si="30"/>
        <v>5010.0000000000337</v>
      </c>
    </row>
    <row r="360" spans="3:10">
      <c r="C360" s="76">
        <f t="shared" si="31"/>
        <v>337</v>
      </c>
      <c r="D360" s="58">
        <f t="shared" si="35"/>
        <v>-197333.33333332845</v>
      </c>
      <c r="E360" s="57">
        <f t="shared" si="34"/>
        <v>5333.333333333333</v>
      </c>
      <c r="F360" s="57">
        <f t="shared" si="33"/>
        <v>-1319.9999999999666</v>
      </c>
      <c r="H360" s="79">
        <f t="shared" si="32"/>
        <v>480</v>
      </c>
      <c r="I360" s="79">
        <f t="shared" si="32"/>
        <v>480</v>
      </c>
      <c r="J360" s="58">
        <f t="shared" si="30"/>
        <v>4973.3333333333667</v>
      </c>
    </row>
    <row r="361" spans="3:10">
      <c r="C361" s="76">
        <f t="shared" si="31"/>
        <v>338</v>
      </c>
      <c r="D361" s="58">
        <f t="shared" si="35"/>
        <v>-202666.6666666618</v>
      </c>
      <c r="E361" s="57">
        <f t="shared" si="34"/>
        <v>5333.333333333333</v>
      </c>
      <c r="F361" s="57">
        <f t="shared" si="33"/>
        <v>-1356.6666666666331</v>
      </c>
      <c r="H361" s="79">
        <f t="shared" si="32"/>
        <v>480</v>
      </c>
      <c r="I361" s="79">
        <f t="shared" si="32"/>
        <v>480</v>
      </c>
      <c r="J361" s="58">
        <f t="shared" si="30"/>
        <v>4936.6666666666997</v>
      </c>
    </row>
    <row r="362" spans="3:10">
      <c r="C362" s="76">
        <f t="shared" si="31"/>
        <v>339</v>
      </c>
      <c r="D362" s="58">
        <f t="shared" si="35"/>
        <v>-207999.99999999514</v>
      </c>
      <c r="E362" s="57">
        <f t="shared" si="34"/>
        <v>5333.333333333333</v>
      </c>
      <c r="F362" s="57">
        <f t="shared" si="33"/>
        <v>-1393.3333333333001</v>
      </c>
      <c r="H362" s="79">
        <f t="shared" si="32"/>
        <v>480</v>
      </c>
      <c r="I362" s="79">
        <f t="shared" si="32"/>
        <v>480</v>
      </c>
      <c r="J362" s="58">
        <f t="shared" si="30"/>
        <v>4900.0000000000327</v>
      </c>
    </row>
    <row r="363" spans="3:10">
      <c r="C363" s="76">
        <f t="shared" si="31"/>
        <v>340</v>
      </c>
      <c r="D363" s="58">
        <f t="shared" si="35"/>
        <v>-213333.33333332848</v>
      </c>
      <c r="E363" s="57">
        <f t="shared" si="34"/>
        <v>5333.333333333333</v>
      </c>
      <c r="F363" s="57">
        <f t="shared" si="33"/>
        <v>-1429.9999999999666</v>
      </c>
      <c r="H363" s="79">
        <f t="shared" si="32"/>
        <v>480</v>
      </c>
      <c r="I363" s="79">
        <f t="shared" si="32"/>
        <v>480</v>
      </c>
      <c r="J363" s="58">
        <f t="shared" si="30"/>
        <v>4863.3333333333667</v>
      </c>
    </row>
    <row r="364" spans="3:10">
      <c r="C364" s="76">
        <f t="shared" si="31"/>
        <v>341</v>
      </c>
      <c r="D364" s="58">
        <f t="shared" si="35"/>
        <v>-218666.66666666183</v>
      </c>
      <c r="E364" s="57">
        <f t="shared" si="34"/>
        <v>5333.333333333333</v>
      </c>
      <c r="F364" s="57">
        <f t="shared" si="33"/>
        <v>-1466.6666666666333</v>
      </c>
      <c r="H364" s="79">
        <f t="shared" si="32"/>
        <v>480</v>
      </c>
      <c r="I364" s="79">
        <f t="shared" si="32"/>
        <v>480</v>
      </c>
      <c r="J364" s="58">
        <f t="shared" si="30"/>
        <v>4826.6666666666997</v>
      </c>
    </row>
    <row r="365" spans="3:10">
      <c r="C365" s="76">
        <f t="shared" si="31"/>
        <v>342</v>
      </c>
      <c r="D365" s="58">
        <f t="shared" si="35"/>
        <v>-223999.99999999517</v>
      </c>
      <c r="E365" s="57">
        <f t="shared" si="34"/>
        <v>5333.333333333333</v>
      </c>
      <c r="F365" s="57">
        <f t="shared" si="33"/>
        <v>-1503.3333333333001</v>
      </c>
      <c r="H365" s="79">
        <f t="shared" si="32"/>
        <v>480</v>
      </c>
      <c r="I365" s="79">
        <f t="shared" si="32"/>
        <v>480</v>
      </c>
      <c r="J365" s="58">
        <f t="shared" si="30"/>
        <v>4790.0000000000327</v>
      </c>
    </row>
    <row r="366" spans="3:10">
      <c r="C366" s="76">
        <f t="shared" si="31"/>
        <v>343</v>
      </c>
      <c r="D366" s="58">
        <f t="shared" si="35"/>
        <v>-229333.33333332851</v>
      </c>
      <c r="E366" s="57">
        <f t="shared" si="34"/>
        <v>5333.333333333333</v>
      </c>
      <c r="F366" s="57">
        <f t="shared" si="33"/>
        <v>-1539.999999999967</v>
      </c>
      <c r="H366" s="79">
        <f t="shared" si="32"/>
        <v>480</v>
      </c>
      <c r="I366" s="79">
        <f t="shared" si="32"/>
        <v>480</v>
      </c>
      <c r="J366" s="58">
        <f t="shared" si="30"/>
        <v>4753.3333333333658</v>
      </c>
    </row>
    <row r="367" spans="3:10">
      <c r="C367" s="76">
        <f t="shared" si="31"/>
        <v>344</v>
      </c>
      <c r="D367" s="58">
        <f t="shared" si="35"/>
        <v>-234666.66666666185</v>
      </c>
      <c r="E367" s="57">
        <f t="shared" si="34"/>
        <v>5333.333333333333</v>
      </c>
      <c r="F367" s="57">
        <f t="shared" si="33"/>
        <v>-1576.6666666666338</v>
      </c>
      <c r="H367" s="79">
        <f t="shared" si="32"/>
        <v>480</v>
      </c>
      <c r="I367" s="79">
        <f t="shared" si="32"/>
        <v>480</v>
      </c>
      <c r="J367" s="58">
        <f t="shared" si="30"/>
        <v>4716.6666666666988</v>
      </c>
    </row>
    <row r="368" spans="3:10">
      <c r="C368" s="76">
        <f t="shared" si="31"/>
        <v>345</v>
      </c>
      <c r="D368" s="58">
        <f t="shared" si="35"/>
        <v>-239999.9999999952</v>
      </c>
      <c r="E368" s="57">
        <f t="shared" si="34"/>
        <v>5333.333333333333</v>
      </c>
      <c r="F368" s="57">
        <f t="shared" si="33"/>
        <v>-1613.3333333333003</v>
      </c>
      <c r="H368" s="79">
        <f t="shared" si="32"/>
        <v>480</v>
      </c>
      <c r="I368" s="79">
        <f t="shared" si="32"/>
        <v>480</v>
      </c>
      <c r="J368" s="58">
        <f t="shared" si="30"/>
        <v>4680.0000000000327</v>
      </c>
    </row>
    <row r="369" spans="3:10">
      <c r="C369" s="76">
        <f t="shared" si="31"/>
        <v>346</v>
      </c>
      <c r="D369" s="58">
        <f t="shared" si="35"/>
        <v>-245333.33333332854</v>
      </c>
      <c r="E369" s="57">
        <f t="shared" si="34"/>
        <v>5333.333333333333</v>
      </c>
      <c r="F369" s="57">
        <f t="shared" si="33"/>
        <v>-1649.999999999967</v>
      </c>
      <c r="H369" s="79">
        <f t="shared" si="32"/>
        <v>480</v>
      </c>
      <c r="I369" s="79">
        <f t="shared" si="32"/>
        <v>480</v>
      </c>
      <c r="J369" s="58">
        <f t="shared" si="30"/>
        <v>4643.3333333333658</v>
      </c>
    </row>
    <row r="370" spans="3:10">
      <c r="C370" s="76">
        <f t="shared" si="31"/>
        <v>347</v>
      </c>
      <c r="D370" s="58">
        <f t="shared" si="35"/>
        <v>-250666.66666666188</v>
      </c>
      <c r="E370" s="57">
        <f t="shared" si="34"/>
        <v>5333.333333333333</v>
      </c>
      <c r="F370" s="57">
        <f t="shared" si="33"/>
        <v>-1686.666666666634</v>
      </c>
      <c r="H370" s="79">
        <f t="shared" si="32"/>
        <v>480</v>
      </c>
      <c r="I370" s="79">
        <f t="shared" si="32"/>
        <v>480</v>
      </c>
      <c r="J370" s="58">
        <f t="shared" si="30"/>
        <v>4606.6666666666988</v>
      </c>
    </row>
    <row r="371" spans="3:10">
      <c r="C371" s="76">
        <f t="shared" si="31"/>
        <v>348</v>
      </c>
      <c r="D371" s="58">
        <f t="shared" si="35"/>
        <v>-255999.99999999523</v>
      </c>
      <c r="E371" s="57">
        <f t="shared" si="34"/>
        <v>5333.333333333333</v>
      </c>
      <c r="F371" s="57">
        <f t="shared" si="33"/>
        <v>-1723.3333333333007</v>
      </c>
      <c r="H371" s="79">
        <f t="shared" si="32"/>
        <v>480</v>
      </c>
      <c r="I371" s="79">
        <f t="shared" si="32"/>
        <v>480</v>
      </c>
      <c r="J371" s="58">
        <f t="shared" si="30"/>
        <v>4570.0000000000327</v>
      </c>
    </row>
    <row r="372" spans="3:10">
      <c r="C372" s="76">
        <f t="shared" si="31"/>
        <v>349</v>
      </c>
      <c r="D372" s="58">
        <f t="shared" si="35"/>
        <v>-261333.33333332857</v>
      </c>
      <c r="E372" s="57">
        <f t="shared" si="34"/>
        <v>5333.333333333333</v>
      </c>
      <c r="F372" s="57">
        <f t="shared" si="33"/>
        <v>-1759.9999999999673</v>
      </c>
      <c r="H372" s="79">
        <f t="shared" si="32"/>
        <v>480</v>
      </c>
      <c r="I372" s="79">
        <f t="shared" si="32"/>
        <v>480</v>
      </c>
      <c r="J372" s="58">
        <f t="shared" si="30"/>
        <v>4533.3333333333658</v>
      </c>
    </row>
    <row r="373" spans="3:10">
      <c r="C373" s="76">
        <f t="shared" si="31"/>
        <v>350</v>
      </c>
      <c r="D373" s="58">
        <f t="shared" si="35"/>
        <v>-266666.66666666191</v>
      </c>
      <c r="E373" s="57">
        <f t="shared" si="34"/>
        <v>5333.333333333333</v>
      </c>
      <c r="F373" s="57">
        <f t="shared" si="33"/>
        <v>-1796.666666666634</v>
      </c>
      <c r="H373" s="79">
        <f t="shared" si="32"/>
        <v>480</v>
      </c>
      <c r="I373" s="79">
        <f t="shared" si="32"/>
        <v>480</v>
      </c>
      <c r="J373" s="58">
        <f t="shared" si="30"/>
        <v>4496.6666666666988</v>
      </c>
    </row>
    <row r="374" spans="3:10">
      <c r="C374" s="76">
        <f t="shared" si="31"/>
        <v>351</v>
      </c>
      <c r="D374" s="58">
        <f t="shared" si="35"/>
        <v>-271999.99999999523</v>
      </c>
      <c r="E374" s="57">
        <f t="shared" si="34"/>
        <v>5333.333333333333</v>
      </c>
      <c r="F374" s="57">
        <f t="shared" si="33"/>
        <v>-1833.3333333333005</v>
      </c>
      <c r="H374" s="79">
        <f t="shared" si="32"/>
        <v>480</v>
      </c>
      <c r="I374" s="79">
        <f t="shared" si="32"/>
        <v>480</v>
      </c>
      <c r="J374" s="58">
        <f t="shared" si="30"/>
        <v>4460.0000000000327</v>
      </c>
    </row>
    <row r="375" spans="3:10">
      <c r="C375" s="76">
        <f t="shared" si="31"/>
        <v>352</v>
      </c>
      <c r="D375" s="58">
        <f t="shared" si="35"/>
        <v>-277333.33333332854</v>
      </c>
      <c r="E375" s="57">
        <f t="shared" si="34"/>
        <v>5333.333333333333</v>
      </c>
      <c r="F375" s="57">
        <f t="shared" si="33"/>
        <v>-1869.9999999999673</v>
      </c>
      <c r="H375" s="79">
        <f t="shared" si="32"/>
        <v>480</v>
      </c>
      <c r="I375" s="79">
        <f t="shared" si="32"/>
        <v>480</v>
      </c>
      <c r="J375" s="58">
        <f t="shared" si="30"/>
        <v>4423.3333333333658</v>
      </c>
    </row>
    <row r="376" spans="3:10">
      <c r="C376" s="76">
        <f t="shared" si="31"/>
        <v>353</v>
      </c>
      <c r="D376" s="58">
        <f t="shared" si="35"/>
        <v>-282666.66666666185</v>
      </c>
      <c r="E376" s="57">
        <f t="shared" si="34"/>
        <v>5333.333333333333</v>
      </c>
      <c r="F376" s="57">
        <f t="shared" si="33"/>
        <v>-1906.6666666666338</v>
      </c>
      <c r="H376" s="79">
        <f t="shared" si="32"/>
        <v>480</v>
      </c>
      <c r="I376" s="79">
        <f t="shared" si="32"/>
        <v>480</v>
      </c>
      <c r="J376" s="58">
        <f t="shared" si="30"/>
        <v>4386.6666666666988</v>
      </c>
    </row>
    <row r="377" spans="3:10">
      <c r="C377" s="76">
        <f t="shared" si="31"/>
        <v>354</v>
      </c>
      <c r="D377" s="58">
        <f t="shared" si="35"/>
        <v>-287999.99999999517</v>
      </c>
      <c r="E377" s="57">
        <f t="shared" si="34"/>
        <v>5333.333333333333</v>
      </c>
      <c r="F377" s="57">
        <f t="shared" si="33"/>
        <v>-1943.3333333333003</v>
      </c>
      <c r="H377" s="79">
        <f t="shared" si="32"/>
        <v>480</v>
      </c>
      <c r="I377" s="79">
        <f t="shared" si="32"/>
        <v>480</v>
      </c>
      <c r="J377" s="58">
        <f t="shared" si="30"/>
        <v>4350.0000000000327</v>
      </c>
    </row>
    <row r="378" spans="3:10">
      <c r="C378" s="76">
        <f t="shared" si="31"/>
        <v>355</v>
      </c>
      <c r="D378" s="58">
        <f t="shared" si="35"/>
        <v>-293333.33333332848</v>
      </c>
      <c r="E378" s="57">
        <f t="shared" si="34"/>
        <v>5333.333333333333</v>
      </c>
      <c r="F378" s="57">
        <f t="shared" si="33"/>
        <v>-1979.9999999999668</v>
      </c>
      <c r="H378" s="79">
        <f t="shared" si="32"/>
        <v>480</v>
      </c>
      <c r="I378" s="79">
        <f t="shared" si="32"/>
        <v>480</v>
      </c>
      <c r="J378" s="58">
        <f t="shared" si="30"/>
        <v>4313.3333333333667</v>
      </c>
    </row>
    <row r="379" spans="3:10">
      <c r="C379" s="76">
        <f t="shared" si="31"/>
        <v>356</v>
      </c>
      <c r="D379" s="58">
        <f t="shared" si="35"/>
        <v>-298666.6666666618</v>
      </c>
      <c r="E379" s="57">
        <f t="shared" si="34"/>
        <v>5333.333333333333</v>
      </c>
      <c r="F379" s="57">
        <f t="shared" si="33"/>
        <v>-2016.6666666666331</v>
      </c>
      <c r="H379" s="79">
        <f t="shared" si="32"/>
        <v>480</v>
      </c>
      <c r="I379" s="79">
        <f t="shared" si="32"/>
        <v>480</v>
      </c>
      <c r="J379" s="58">
        <f t="shared" si="30"/>
        <v>4276.6666666666997</v>
      </c>
    </row>
    <row r="380" spans="3:10">
      <c r="C380" s="76">
        <f t="shared" si="31"/>
        <v>357</v>
      </c>
      <c r="D380" s="58">
        <f t="shared" si="35"/>
        <v>-303999.99999999511</v>
      </c>
      <c r="E380" s="57">
        <f t="shared" si="34"/>
        <v>5333.333333333333</v>
      </c>
      <c r="F380" s="57">
        <f t="shared" si="33"/>
        <v>-2053.3333333332998</v>
      </c>
      <c r="H380" s="79">
        <f t="shared" si="32"/>
        <v>480</v>
      </c>
      <c r="I380" s="79">
        <f t="shared" si="32"/>
        <v>480</v>
      </c>
      <c r="J380" s="58">
        <f t="shared" si="30"/>
        <v>4240.0000000000327</v>
      </c>
    </row>
    <row r="381" spans="3:10">
      <c r="C381" s="76">
        <f t="shared" si="31"/>
        <v>358</v>
      </c>
      <c r="D381" s="58">
        <f t="shared" si="35"/>
        <v>-309333.33333332842</v>
      </c>
      <c r="E381" s="57">
        <f t="shared" si="34"/>
        <v>5333.333333333333</v>
      </c>
      <c r="F381" s="57">
        <f t="shared" si="33"/>
        <v>-2089.9999999999663</v>
      </c>
      <c r="H381" s="79">
        <f t="shared" si="32"/>
        <v>480</v>
      </c>
      <c r="I381" s="79">
        <f t="shared" si="32"/>
        <v>480</v>
      </c>
      <c r="J381" s="58">
        <f t="shared" si="30"/>
        <v>4203.3333333333667</v>
      </c>
    </row>
    <row r="382" spans="3:10">
      <c r="C382" s="76">
        <f t="shared" si="31"/>
        <v>359</v>
      </c>
      <c r="D382" s="58">
        <f t="shared" si="35"/>
        <v>-314666.66666666174</v>
      </c>
      <c r="E382" s="57">
        <f t="shared" si="34"/>
        <v>5333.333333333333</v>
      </c>
      <c r="F382" s="57">
        <f t="shared" si="33"/>
        <v>-2126.6666666666329</v>
      </c>
      <c r="H382" s="79">
        <f t="shared" si="32"/>
        <v>480</v>
      </c>
      <c r="I382" s="79">
        <f t="shared" si="32"/>
        <v>480</v>
      </c>
      <c r="J382" s="58">
        <f t="shared" si="30"/>
        <v>4166.6666666667006</v>
      </c>
    </row>
    <row r="383" spans="3:10">
      <c r="C383" s="76">
        <f t="shared" si="31"/>
        <v>360</v>
      </c>
      <c r="D383" s="58">
        <f t="shared" si="35"/>
        <v>-319999.99999999505</v>
      </c>
      <c r="E383" s="57">
        <f t="shared" si="34"/>
        <v>5333.333333333333</v>
      </c>
      <c r="F383" s="57">
        <f t="shared" si="33"/>
        <v>-2163.3333333332998</v>
      </c>
      <c r="H383" s="79">
        <f t="shared" si="32"/>
        <v>480</v>
      </c>
      <c r="I383" s="79">
        <f t="shared" si="32"/>
        <v>480</v>
      </c>
      <c r="J383" s="58">
        <f>+E383+F383+H383+I383</f>
        <v>4130.0000000000327</v>
      </c>
    </row>
  </sheetData>
  <mergeCells count="16">
    <mergeCell ref="E13:H13"/>
    <mergeCell ref="L22:O22"/>
    <mergeCell ref="D4:E4"/>
    <mergeCell ref="D5:E5"/>
    <mergeCell ref="D6:I6"/>
    <mergeCell ref="E16:E20"/>
    <mergeCell ref="F16:H16"/>
    <mergeCell ref="F17:H17"/>
    <mergeCell ref="F18:H18"/>
    <mergeCell ref="F19:H19"/>
    <mergeCell ref="F20:H20"/>
    <mergeCell ref="F4:I4"/>
    <mergeCell ref="F5:I5"/>
    <mergeCell ref="E10:H10"/>
    <mergeCell ref="E11:H11"/>
    <mergeCell ref="E12:H12"/>
  </mergeCells>
  <conditionalFormatting sqref="I13">
    <cfRule type="cellIs" dxfId="8" priority="1" operator="equal">
      <formula>0.4</formula>
    </cfRule>
    <cfRule type="cellIs" dxfId="7" priority="2" operator="greaterThan">
      <formula>0.401</formula>
    </cfRule>
    <cfRule type="cellIs" dxfId="6" priority="3" operator="lessThan">
      <formula>0.4</formula>
    </cfRule>
  </conditionalFormatting>
  <dataValidations count="3">
    <dataValidation type="list" allowBlank="1" showInputMessage="1" showErrorMessage="1" sqref="F5 L5:M5" xr:uid="{00000000-0002-0000-0200-000000000000}">
      <formula1>$W$23:$W$29</formula1>
    </dataValidation>
    <dataValidation type="list" allowBlank="1" showInputMessage="1" showErrorMessage="1" sqref="G15" xr:uid="{00000000-0002-0000-0200-000001000000}">
      <formula1>$W$30:$W$31</formula1>
    </dataValidation>
    <dataValidation type="list" allowBlank="1" showInputMessage="1" showErrorMessage="1" sqref="F15 I15" xr:uid="{00000000-0002-0000-0200-000002000000}">
      <formula1>$W$30:$W$32</formula1>
    </dataValidation>
  </dataValidations>
  <pageMargins left="0.7" right="0.7" top="0.75" bottom="0.75" header="0.3" footer="0.3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3"/>
  <sheetViews>
    <sheetView workbookViewId="0">
      <selection activeCell="E15" sqref="E15"/>
    </sheetView>
  </sheetViews>
  <sheetFormatPr defaultColWidth="10.7109375" defaultRowHeight="13.15"/>
  <cols>
    <col min="1" max="1" width="3.5703125" style="138" customWidth="1"/>
    <col min="2" max="2" width="14.85546875" customWidth="1"/>
    <col min="3" max="3" width="16.42578125" customWidth="1"/>
    <col min="4" max="4" width="9.7109375" customWidth="1"/>
    <col min="5" max="5" width="18" customWidth="1"/>
    <col min="6" max="6" width="12.140625" customWidth="1"/>
    <col min="7" max="7" width="4.85546875" customWidth="1"/>
    <col min="8" max="8" width="15.5703125" style="133" customWidth="1"/>
    <col min="9" max="9" width="20" customWidth="1"/>
    <col min="10" max="10" width="9.140625" customWidth="1"/>
    <col min="11" max="11" width="19.7109375" customWidth="1"/>
    <col min="12" max="12" width="13.140625" bestFit="1" customWidth="1"/>
    <col min="13" max="13" width="5" customWidth="1"/>
  </cols>
  <sheetData>
    <row r="1" spans="1:15">
      <c r="B1" s="138"/>
      <c r="C1" s="138"/>
      <c r="D1" s="138"/>
      <c r="E1" s="138"/>
      <c r="F1" s="138"/>
      <c r="G1" s="138"/>
      <c r="H1" s="145"/>
      <c r="I1" s="138"/>
      <c r="J1" s="138"/>
      <c r="K1" s="138"/>
      <c r="L1" s="138"/>
      <c r="M1" s="138"/>
    </row>
    <row r="2" spans="1:15">
      <c r="B2" s="140" t="s">
        <v>60</v>
      </c>
      <c r="C2" s="154">
        <v>650000</v>
      </c>
      <c r="E2" s="143" t="s">
        <v>61</v>
      </c>
      <c r="F2" s="144">
        <f>E14</f>
        <v>6592.7327970516017</v>
      </c>
      <c r="G2" s="138"/>
      <c r="H2" s="140" t="s">
        <v>60</v>
      </c>
      <c r="I2" s="154">
        <v>650000</v>
      </c>
      <c r="K2" s="143" t="s">
        <v>61</v>
      </c>
      <c r="L2" s="144">
        <f>K14</f>
        <v>8459.0277777777774</v>
      </c>
      <c r="M2" s="138"/>
    </row>
    <row r="3" spans="1:15">
      <c r="B3" s="140" t="s">
        <v>2</v>
      </c>
      <c r="C3" s="155">
        <v>15</v>
      </c>
      <c r="E3" s="143" t="s">
        <v>62</v>
      </c>
      <c r="F3" s="157">
        <v>0</v>
      </c>
      <c r="G3" s="138"/>
      <c r="H3" s="140" t="s">
        <v>2</v>
      </c>
      <c r="I3" s="158">
        <v>15</v>
      </c>
      <c r="K3" s="143" t="s">
        <v>62</v>
      </c>
      <c r="L3" s="157">
        <v>0</v>
      </c>
      <c r="M3" s="138"/>
    </row>
    <row r="4" spans="1:15">
      <c r="B4" s="140" t="s">
        <v>63</v>
      </c>
      <c r="C4" s="155">
        <f>+C3*12</f>
        <v>180</v>
      </c>
      <c r="E4" s="143" t="s">
        <v>30</v>
      </c>
      <c r="F4" s="144">
        <f>+F2+F3</f>
        <v>6592.7327970516017</v>
      </c>
      <c r="G4" s="138"/>
      <c r="H4" s="140" t="s">
        <v>63</v>
      </c>
      <c r="I4" s="158">
        <f>+I3*12</f>
        <v>180</v>
      </c>
      <c r="K4" s="143" t="s">
        <v>30</v>
      </c>
      <c r="L4" s="144">
        <f>+L2+L3</f>
        <v>8459.0277777777774</v>
      </c>
      <c r="M4" s="138"/>
    </row>
    <row r="5" spans="1:15">
      <c r="B5" s="140" t="s">
        <v>64</v>
      </c>
      <c r="C5" s="156">
        <v>0.09</v>
      </c>
      <c r="E5" s="143" t="s">
        <v>31</v>
      </c>
      <c r="F5" s="144">
        <f>C8</f>
        <v>17000</v>
      </c>
      <c r="G5" s="138"/>
      <c r="H5" s="140" t="s">
        <v>64</v>
      </c>
      <c r="I5" s="154">
        <v>0.09</v>
      </c>
      <c r="K5" s="143" t="s">
        <v>31</v>
      </c>
      <c r="L5" s="144">
        <f>I10</f>
        <v>15000</v>
      </c>
      <c r="M5" s="138"/>
    </row>
    <row r="6" spans="1:15">
      <c r="B6" s="140" t="s">
        <v>65</v>
      </c>
      <c r="C6" s="153">
        <f>+C5/12</f>
        <v>7.4999999999999997E-3</v>
      </c>
      <c r="E6" s="143" t="s">
        <v>32</v>
      </c>
      <c r="F6" s="25">
        <f>+F4/F5</f>
        <v>0.3878078115912707</v>
      </c>
      <c r="G6" s="138"/>
      <c r="H6" s="140" t="s">
        <v>65</v>
      </c>
      <c r="I6" s="153">
        <f>+I5/12</f>
        <v>7.4999999999999997E-3</v>
      </c>
      <c r="K6" s="143" t="s">
        <v>32</v>
      </c>
      <c r="L6" s="25">
        <f>+L4/L5</f>
        <v>0.56393518518518515</v>
      </c>
      <c r="M6" s="138"/>
    </row>
    <row r="7" spans="1:15">
      <c r="B7" s="140" t="s">
        <v>46</v>
      </c>
      <c r="C7" s="142">
        <f>PMT(C6,C4,C2)*-1</f>
        <v>6592.7327970516017</v>
      </c>
      <c r="G7" s="138"/>
      <c r="H7" s="140" t="s">
        <v>46</v>
      </c>
      <c r="I7" s="142">
        <f>+I2/I4</f>
        <v>3611.1111111111113</v>
      </c>
      <c r="M7" s="138"/>
    </row>
    <row r="8" spans="1:15">
      <c r="B8" s="141" t="s">
        <v>31</v>
      </c>
      <c r="C8" s="154">
        <v>17000</v>
      </c>
      <c r="G8" s="138"/>
      <c r="H8" s="141" t="s">
        <v>66</v>
      </c>
      <c r="I8" s="140">
        <v>360</v>
      </c>
      <c r="M8" s="138"/>
    </row>
    <row r="9" spans="1:15">
      <c r="E9" s="230" t="s">
        <v>21</v>
      </c>
      <c r="F9" s="230"/>
      <c r="G9" s="138"/>
      <c r="H9" s="141" t="s">
        <v>67</v>
      </c>
      <c r="I9" s="140">
        <v>30</v>
      </c>
      <c r="K9" s="231" t="s">
        <v>68</v>
      </c>
      <c r="L9" s="231"/>
      <c r="M9" s="138"/>
    </row>
    <row r="10" spans="1:15">
      <c r="G10" s="138"/>
      <c r="H10" s="141" t="s">
        <v>31</v>
      </c>
      <c r="I10" s="154">
        <v>15000</v>
      </c>
      <c r="M10" s="138"/>
    </row>
    <row r="11" spans="1:15">
      <c r="G11" s="138"/>
      <c r="M11" s="138"/>
    </row>
    <row r="12" spans="1:15" s="136" customFormat="1">
      <c r="A12" s="137"/>
      <c r="B12" s="151" t="s">
        <v>69</v>
      </c>
      <c r="C12" s="151" t="s">
        <v>70</v>
      </c>
      <c r="D12" s="151" t="s">
        <v>64</v>
      </c>
      <c r="E12" s="151" t="s">
        <v>71</v>
      </c>
      <c r="F12" s="151" t="s">
        <v>72</v>
      </c>
      <c r="G12" s="137"/>
      <c r="H12" s="152" t="s">
        <v>69</v>
      </c>
      <c r="I12" s="151" t="s">
        <v>70</v>
      </c>
      <c r="J12" s="151" t="s">
        <v>64</v>
      </c>
      <c r="K12" s="151" t="s">
        <v>73</v>
      </c>
      <c r="L12" s="151" t="s">
        <v>72</v>
      </c>
      <c r="M12" s="137"/>
      <c r="O12" s="136">
        <v>15000000</v>
      </c>
    </row>
    <row r="13" spans="1:15">
      <c r="B13" s="150"/>
      <c r="C13" s="147"/>
      <c r="D13" s="147"/>
      <c r="E13" s="147"/>
      <c r="F13" s="147">
        <f>C2</f>
        <v>650000</v>
      </c>
      <c r="G13" s="146"/>
      <c r="H13" s="150"/>
      <c r="I13" s="139"/>
      <c r="J13" s="139"/>
      <c r="K13" s="139"/>
      <c r="L13" s="139">
        <f>I2</f>
        <v>650000</v>
      </c>
      <c r="M13" s="138"/>
      <c r="O13">
        <f>+O12*0.0035</f>
        <v>52500</v>
      </c>
    </row>
    <row r="14" spans="1:15">
      <c r="B14" s="148">
        <v>1</v>
      </c>
      <c r="C14" s="149">
        <f>+E14-D14</f>
        <v>1717.7327970516017</v>
      </c>
      <c r="D14" s="149">
        <f t="shared" ref="D14:D25" si="0">+F13*$C$6</f>
        <v>4875</v>
      </c>
      <c r="E14" s="149">
        <f t="shared" ref="E14:E25" si="1">$C$7</f>
        <v>6592.7327970516017</v>
      </c>
      <c r="F14" s="149">
        <f>+F13-C14</f>
        <v>648282.26720294845</v>
      </c>
      <c r="G14" s="146"/>
      <c r="H14" s="148">
        <v>1</v>
      </c>
      <c r="I14" s="144">
        <f t="shared" ref="I14:I25" si="2">$I$7</f>
        <v>3611.1111111111113</v>
      </c>
      <c r="J14" s="144">
        <f t="shared" ref="J14:J25" si="3">(((L14*$I$5/$I$8))*$I$9)</f>
        <v>4847.916666666667</v>
      </c>
      <c r="K14" s="144">
        <f>+I14+J14</f>
        <v>8459.0277777777774</v>
      </c>
      <c r="L14" s="144">
        <f>+L13-I14</f>
        <v>646388.88888888888</v>
      </c>
      <c r="M14" s="138"/>
    </row>
    <row r="15" spans="1:15">
      <c r="B15" s="148">
        <v>2</v>
      </c>
      <c r="C15" s="149">
        <f t="shared" ref="C15:C24" si="4">+E15-D15</f>
        <v>1730.6157930294885</v>
      </c>
      <c r="D15" s="149">
        <f t="shared" si="0"/>
        <v>4862.1170040221132</v>
      </c>
      <c r="E15" s="149">
        <f t="shared" si="1"/>
        <v>6592.7327970516017</v>
      </c>
      <c r="F15" s="149">
        <f t="shared" ref="F15:F24" si="5">+F14-C15</f>
        <v>646551.65140991891</v>
      </c>
      <c r="G15" s="146"/>
      <c r="H15" s="148">
        <v>2</v>
      </c>
      <c r="I15" s="144">
        <f t="shared" si="2"/>
        <v>3611.1111111111113</v>
      </c>
      <c r="J15" s="144">
        <f t="shared" si="3"/>
        <v>4820.833333333333</v>
      </c>
      <c r="K15" s="144">
        <f t="shared" ref="K15:K21" si="6">+I15+J15</f>
        <v>8431.9444444444453</v>
      </c>
      <c r="L15" s="144">
        <f t="shared" ref="L15:L21" si="7">+L14-I15</f>
        <v>642777.77777777775</v>
      </c>
      <c r="M15" s="138"/>
    </row>
    <row r="16" spans="1:15">
      <c r="B16" s="148">
        <v>3</v>
      </c>
      <c r="C16" s="149">
        <f t="shared" si="4"/>
        <v>1743.5954114772103</v>
      </c>
      <c r="D16" s="149">
        <f t="shared" si="0"/>
        <v>4849.1373855743914</v>
      </c>
      <c r="E16" s="149">
        <f t="shared" si="1"/>
        <v>6592.7327970516017</v>
      </c>
      <c r="F16" s="149">
        <f t="shared" si="5"/>
        <v>644808.05599844165</v>
      </c>
      <c r="G16" s="146"/>
      <c r="H16" s="148">
        <v>3</v>
      </c>
      <c r="I16" s="144">
        <f t="shared" si="2"/>
        <v>3611.1111111111113</v>
      </c>
      <c r="J16" s="144">
        <f t="shared" si="3"/>
        <v>4793.75</v>
      </c>
      <c r="K16" s="144">
        <f t="shared" si="6"/>
        <v>8404.8611111111113</v>
      </c>
      <c r="L16" s="144">
        <f t="shared" si="7"/>
        <v>639166.66666666663</v>
      </c>
      <c r="M16" s="138"/>
    </row>
    <row r="17" spans="2:13">
      <c r="B17" s="148">
        <v>4</v>
      </c>
      <c r="C17" s="149">
        <f t="shared" si="4"/>
        <v>1756.6723770632898</v>
      </c>
      <c r="D17" s="149">
        <f t="shared" si="0"/>
        <v>4836.0604199883119</v>
      </c>
      <c r="E17" s="149">
        <f t="shared" si="1"/>
        <v>6592.7327970516017</v>
      </c>
      <c r="F17" s="149">
        <f t="shared" si="5"/>
        <v>643051.38362137834</v>
      </c>
      <c r="G17" s="146"/>
      <c r="H17" s="148">
        <v>4</v>
      </c>
      <c r="I17" s="144">
        <f t="shared" si="2"/>
        <v>3611.1111111111113</v>
      </c>
      <c r="J17" s="144">
        <f t="shared" si="3"/>
        <v>4766.6666666666661</v>
      </c>
      <c r="K17" s="144">
        <f t="shared" si="6"/>
        <v>8377.7777777777774</v>
      </c>
      <c r="L17" s="144">
        <f t="shared" si="7"/>
        <v>635555.5555555555</v>
      </c>
      <c r="M17" s="138"/>
    </row>
    <row r="18" spans="2:13">
      <c r="B18" s="148">
        <v>5</v>
      </c>
      <c r="C18" s="149">
        <f t="shared" si="4"/>
        <v>1769.8474198912645</v>
      </c>
      <c r="D18" s="149">
        <f t="shared" si="0"/>
        <v>4822.8853771603372</v>
      </c>
      <c r="E18" s="149">
        <f t="shared" si="1"/>
        <v>6592.7327970516017</v>
      </c>
      <c r="F18" s="149">
        <f t="shared" si="5"/>
        <v>641281.53620148706</v>
      </c>
      <c r="G18" s="146"/>
      <c r="H18" s="148">
        <v>5</v>
      </c>
      <c r="I18" s="144">
        <f t="shared" si="2"/>
        <v>3611.1111111111113</v>
      </c>
      <c r="J18" s="144">
        <f t="shared" si="3"/>
        <v>4739.5833333333321</v>
      </c>
      <c r="K18" s="144">
        <f t="shared" si="6"/>
        <v>8350.6944444444434</v>
      </c>
      <c r="L18" s="144">
        <f t="shared" si="7"/>
        <v>631944.44444444438</v>
      </c>
      <c r="M18" s="138"/>
    </row>
    <row r="19" spans="2:13">
      <c r="B19" s="148">
        <v>6</v>
      </c>
      <c r="C19" s="149">
        <f t="shared" si="4"/>
        <v>1783.1212755404486</v>
      </c>
      <c r="D19" s="149">
        <f t="shared" si="0"/>
        <v>4809.6115215111531</v>
      </c>
      <c r="E19" s="149">
        <f t="shared" si="1"/>
        <v>6592.7327970516017</v>
      </c>
      <c r="F19" s="149">
        <f t="shared" si="5"/>
        <v>639498.41492594662</v>
      </c>
      <c r="G19" s="146"/>
      <c r="H19" s="148">
        <v>6</v>
      </c>
      <c r="I19" s="144">
        <f t="shared" si="2"/>
        <v>3611.1111111111113</v>
      </c>
      <c r="J19" s="144">
        <f t="shared" si="3"/>
        <v>4712.4999999999991</v>
      </c>
      <c r="K19" s="144">
        <f t="shared" si="6"/>
        <v>8323.6111111111095</v>
      </c>
      <c r="L19" s="144">
        <f t="shared" si="7"/>
        <v>628333.33333333326</v>
      </c>
      <c r="M19" s="138"/>
    </row>
    <row r="20" spans="2:13">
      <c r="B20" s="148">
        <v>7</v>
      </c>
      <c r="C20" s="149">
        <f t="shared" si="4"/>
        <v>1796.4946851070026</v>
      </c>
      <c r="D20" s="149">
        <f t="shared" si="0"/>
        <v>4796.238111944599</v>
      </c>
      <c r="E20" s="149">
        <f t="shared" si="1"/>
        <v>6592.7327970516017</v>
      </c>
      <c r="F20" s="149">
        <f t="shared" si="5"/>
        <v>637701.92024083959</v>
      </c>
      <c r="G20" s="146"/>
      <c r="H20" s="148">
        <v>7</v>
      </c>
      <c r="I20" s="144">
        <f t="shared" si="2"/>
        <v>3611.1111111111113</v>
      </c>
      <c r="J20" s="144">
        <f t="shared" si="3"/>
        <v>4685.4166666666661</v>
      </c>
      <c r="K20" s="144">
        <f t="shared" si="6"/>
        <v>8296.5277777777774</v>
      </c>
      <c r="L20" s="144">
        <f t="shared" si="7"/>
        <v>624722.22222222213</v>
      </c>
      <c r="M20" s="138"/>
    </row>
    <row r="21" spans="2:13">
      <c r="B21" s="148">
        <v>8</v>
      </c>
      <c r="C21" s="149">
        <f t="shared" si="4"/>
        <v>1809.9683952453051</v>
      </c>
      <c r="D21" s="149">
        <f t="shared" si="0"/>
        <v>4782.7644018062965</v>
      </c>
      <c r="E21" s="149">
        <f t="shared" si="1"/>
        <v>6592.7327970516017</v>
      </c>
      <c r="F21" s="149">
        <f t="shared" si="5"/>
        <v>635891.95184559433</v>
      </c>
      <c r="G21" s="146"/>
      <c r="H21" s="148">
        <v>8</v>
      </c>
      <c r="I21" s="144">
        <f t="shared" si="2"/>
        <v>3611.1111111111113</v>
      </c>
      <c r="J21" s="144">
        <f t="shared" si="3"/>
        <v>4658.3333333333321</v>
      </c>
      <c r="K21" s="144">
        <f t="shared" si="6"/>
        <v>8269.4444444444434</v>
      </c>
      <c r="L21" s="144">
        <f t="shared" si="7"/>
        <v>621111.11111111101</v>
      </c>
      <c r="M21" s="138"/>
    </row>
    <row r="22" spans="2:13">
      <c r="B22" s="148">
        <v>9</v>
      </c>
      <c r="C22" s="149">
        <f t="shared" si="4"/>
        <v>1823.5431582096444</v>
      </c>
      <c r="D22" s="149">
        <f t="shared" si="0"/>
        <v>4769.1896388419573</v>
      </c>
      <c r="E22" s="149">
        <f t="shared" si="1"/>
        <v>6592.7327970516017</v>
      </c>
      <c r="F22" s="149">
        <f t="shared" si="5"/>
        <v>634068.40868738468</v>
      </c>
      <c r="G22" s="146"/>
      <c r="H22" s="148">
        <v>9</v>
      </c>
      <c r="I22" s="144">
        <f t="shared" si="2"/>
        <v>3611.1111111111113</v>
      </c>
      <c r="J22" s="144">
        <f t="shared" si="3"/>
        <v>4631.2499999999991</v>
      </c>
      <c r="K22" s="144">
        <f t="shared" ref="K22:K25" si="8">+I22+J22</f>
        <v>8242.3611111111095</v>
      </c>
      <c r="L22" s="144">
        <f t="shared" ref="L22:L25" si="9">+L21-I22</f>
        <v>617499.99999999988</v>
      </c>
      <c r="M22" s="138"/>
    </row>
    <row r="23" spans="2:13">
      <c r="B23" s="148">
        <v>10</v>
      </c>
      <c r="C23" s="149">
        <f t="shared" si="4"/>
        <v>1837.2197318962171</v>
      </c>
      <c r="D23" s="149">
        <f t="shared" si="0"/>
        <v>4755.5130651553845</v>
      </c>
      <c r="E23" s="149">
        <f t="shared" si="1"/>
        <v>6592.7327970516017</v>
      </c>
      <c r="F23" s="149">
        <f t="shared" si="5"/>
        <v>632231.1889554885</v>
      </c>
      <c r="G23" s="146"/>
      <c r="H23" s="148">
        <v>10</v>
      </c>
      <c r="I23" s="144">
        <f t="shared" si="2"/>
        <v>3611.1111111111113</v>
      </c>
      <c r="J23" s="144">
        <f t="shared" si="3"/>
        <v>4604.1666666666652</v>
      </c>
      <c r="K23" s="144">
        <f t="shared" si="8"/>
        <v>8215.2777777777774</v>
      </c>
      <c r="L23" s="144">
        <f t="shared" si="9"/>
        <v>613888.88888888876</v>
      </c>
      <c r="M23" s="138"/>
    </row>
    <row r="24" spans="2:13">
      <c r="B24" s="148">
        <v>11</v>
      </c>
      <c r="C24" s="149">
        <f t="shared" si="4"/>
        <v>1850.9988798854383</v>
      </c>
      <c r="D24" s="149">
        <f t="shared" si="0"/>
        <v>4741.7339171661633</v>
      </c>
      <c r="E24" s="149">
        <f t="shared" si="1"/>
        <v>6592.7327970516017</v>
      </c>
      <c r="F24" s="149">
        <f t="shared" si="5"/>
        <v>630380.19007560308</v>
      </c>
      <c r="G24" s="146"/>
      <c r="H24" s="148">
        <v>11</v>
      </c>
      <c r="I24" s="144">
        <f t="shared" si="2"/>
        <v>3611.1111111111113</v>
      </c>
      <c r="J24" s="144">
        <f t="shared" si="3"/>
        <v>4577.0833333333321</v>
      </c>
      <c r="K24" s="144">
        <f t="shared" si="8"/>
        <v>8188.1944444444434</v>
      </c>
      <c r="L24" s="144">
        <f t="shared" si="9"/>
        <v>610277.77777777764</v>
      </c>
      <c r="M24" s="138"/>
    </row>
    <row r="25" spans="2:13">
      <c r="B25" s="148">
        <v>12</v>
      </c>
      <c r="C25" s="149">
        <f t="shared" ref="C25" si="10">+E25-D25</f>
        <v>1864.8813714845792</v>
      </c>
      <c r="D25" s="149">
        <f t="shared" si="0"/>
        <v>4727.8514255670225</v>
      </c>
      <c r="E25" s="149">
        <f t="shared" si="1"/>
        <v>6592.7327970516017</v>
      </c>
      <c r="F25" s="149">
        <f t="shared" ref="F25" si="11">+F24-C25</f>
        <v>628515.30870411848</v>
      </c>
      <c r="G25" s="146"/>
      <c r="H25" s="148">
        <v>12</v>
      </c>
      <c r="I25" s="144">
        <f t="shared" si="2"/>
        <v>3611.1111111111113</v>
      </c>
      <c r="J25" s="144">
        <f t="shared" si="3"/>
        <v>4549.9999999999991</v>
      </c>
      <c r="K25" s="144">
        <f t="shared" si="8"/>
        <v>8161.1111111111104</v>
      </c>
      <c r="L25" s="144">
        <f t="shared" si="9"/>
        <v>606666.66666666651</v>
      </c>
      <c r="M25" s="138"/>
    </row>
    <row r="26" spans="2:13">
      <c r="B26" s="148">
        <v>13</v>
      </c>
      <c r="C26" s="149"/>
      <c r="D26" s="149"/>
      <c r="E26" s="149"/>
      <c r="F26" s="149"/>
      <c r="G26" s="146"/>
      <c r="H26" s="148">
        <v>13</v>
      </c>
      <c r="I26" s="144"/>
      <c r="J26" s="144"/>
      <c r="K26" s="144"/>
      <c r="L26" s="144"/>
      <c r="M26" s="138"/>
    </row>
    <row r="27" spans="2:13">
      <c r="B27" s="148">
        <v>14</v>
      </c>
      <c r="C27" s="149"/>
      <c r="D27" s="149"/>
      <c r="E27" s="149"/>
      <c r="F27" s="149"/>
      <c r="G27" s="146"/>
      <c r="H27" s="148">
        <v>14</v>
      </c>
      <c r="I27" s="144"/>
      <c r="J27" s="144"/>
      <c r="K27" s="144"/>
      <c r="L27" s="144"/>
      <c r="M27" s="138"/>
    </row>
    <row r="28" spans="2:13">
      <c r="B28" s="148">
        <v>15</v>
      </c>
      <c r="C28" s="149"/>
      <c r="D28" s="149"/>
      <c r="E28" s="149"/>
      <c r="F28" s="149"/>
      <c r="G28" s="146"/>
      <c r="H28" s="148">
        <v>15</v>
      </c>
      <c r="I28" s="144"/>
      <c r="J28" s="144"/>
      <c r="K28" s="144"/>
      <c r="L28" s="144"/>
      <c r="M28" s="138"/>
    </row>
    <row r="29" spans="2:13">
      <c r="B29" s="148">
        <v>16</v>
      </c>
      <c r="C29" s="149"/>
      <c r="D29" s="149"/>
      <c r="E29" s="149"/>
      <c r="F29" s="149"/>
      <c r="G29" s="146"/>
      <c r="H29" s="148">
        <v>16</v>
      </c>
      <c r="I29" s="144"/>
      <c r="J29" s="144"/>
      <c r="K29" s="144"/>
      <c r="L29" s="144"/>
      <c r="M29" s="138"/>
    </row>
    <row r="30" spans="2:13">
      <c r="B30" s="148">
        <v>17</v>
      </c>
      <c r="C30" s="149"/>
      <c r="D30" s="149"/>
      <c r="E30" s="149"/>
      <c r="F30" s="149"/>
      <c r="G30" s="146"/>
      <c r="H30" s="148">
        <v>17</v>
      </c>
      <c r="I30" s="144"/>
      <c r="J30" s="144"/>
      <c r="K30" s="144"/>
      <c r="L30" s="144"/>
      <c r="M30" s="138"/>
    </row>
    <row r="31" spans="2:13">
      <c r="B31" s="148">
        <v>18</v>
      </c>
      <c r="C31" s="149"/>
      <c r="D31" s="149"/>
      <c r="E31" s="149"/>
      <c r="F31" s="149"/>
      <c r="G31" s="146"/>
      <c r="H31" s="148">
        <v>18</v>
      </c>
      <c r="I31" s="144"/>
      <c r="J31" s="144"/>
      <c r="K31" s="144"/>
      <c r="L31" s="144"/>
      <c r="M31" s="138"/>
    </row>
    <row r="32" spans="2:13">
      <c r="B32" s="148">
        <v>19</v>
      </c>
      <c r="C32" s="149"/>
      <c r="D32" s="149"/>
      <c r="E32" s="149"/>
      <c r="F32" s="149"/>
      <c r="G32" s="146"/>
      <c r="H32" s="148">
        <v>19</v>
      </c>
      <c r="I32" s="144"/>
      <c r="J32" s="144"/>
      <c r="K32" s="144"/>
      <c r="L32" s="144"/>
      <c r="M32" s="138"/>
    </row>
    <row r="33" spans="2:13">
      <c r="B33" s="148">
        <v>20</v>
      </c>
      <c r="C33" s="149"/>
      <c r="D33" s="149"/>
      <c r="E33" s="149"/>
      <c r="F33" s="149"/>
      <c r="G33" s="146"/>
      <c r="H33" s="148">
        <v>20</v>
      </c>
      <c r="I33" s="144"/>
      <c r="J33" s="144"/>
      <c r="K33" s="144"/>
      <c r="L33" s="144"/>
      <c r="M33" s="138"/>
    </row>
    <row r="34" spans="2:13">
      <c r="B34" s="148">
        <v>21</v>
      </c>
      <c r="C34" s="149"/>
      <c r="D34" s="149"/>
      <c r="E34" s="149"/>
      <c r="F34" s="149"/>
      <c r="G34" s="146"/>
      <c r="H34" s="148">
        <v>21</v>
      </c>
      <c r="I34" s="144"/>
      <c r="J34" s="144"/>
      <c r="K34" s="144"/>
      <c r="L34" s="144"/>
      <c r="M34" s="138"/>
    </row>
    <row r="35" spans="2:13">
      <c r="B35" s="148">
        <v>22</v>
      </c>
      <c r="C35" s="149"/>
      <c r="D35" s="149"/>
      <c r="E35" s="149"/>
      <c r="F35" s="149"/>
      <c r="G35" s="146"/>
      <c r="H35" s="148">
        <v>22</v>
      </c>
      <c r="I35" s="144"/>
      <c r="J35" s="144"/>
      <c r="K35" s="144"/>
      <c r="L35" s="144"/>
      <c r="M35" s="138"/>
    </row>
    <row r="36" spans="2:13">
      <c r="B36" s="148">
        <v>23</v>
      </c>
      <c r="C36" s="149"/>
      <c r="D36" s="149"/>
      <c r="E36" s="149"/>
      <c r="F36" s="149"/>
      <c r="G36" s="146"/>
      <c r="H36" s="148">
        <v>23</v>
      </c>
      <c r="I36" s="144"/>
      <c r="J36" s="144"/>
      <c r="K36" s="144"/>
      <c r="L36" s="144"/>
      <c r="M36" s="138"/>
    </row>
    <row r="37" spans="2:13">
      <c r="B37" s="148">
        <v>24</v>
      </c>
      <c r="C37" s="149"/>
      <c r="D37" s="149"/>
      <c r="E37" s="149"/>
      <c r="F37" s="149"/>
      <c r="G37" s="146"/>
      <c r="H37" s="148">
        <v>24</v>
      </c>
      <c r="I37" s="144"/>
      <c r="J37" s="144"/>
      <c r="K37" s="144"/>
      <c r="L37" s="144"/>
      <c r="M37" s="138"/>
    </row>
    <row r="38" spans="2:13">
      <c r="B38" s="148">
        <v>25</v>
      </c>
      <c r="C38" s="149"/>
      <c r="D38" s="149"/>
      <c r="E38" s="149"/>
      <c r="F38" s="149"/>
      <c r="G38" s="146"/>
      <c r="H38" s="148">
        <v>25</v>
      </c>
      <c r="I38" s="144"/>
      <c r="J38" s="144"/>
      <c r="K38" s="144"/>
      <c r="L38" s="144"/>
      <c r="M38" s="138"/>
    </row>
    <row r="39" spans="2:13">
      <c r="B39" s="148">
        <v>26</v>
      </c>
      <c r="C39" s="149"/>
      <c r="D39" s="149"/>
      <c r="E39" s="149"/>
      <c r="F39" s="149"/>
      <c r="G39" s="146"/>
      <c r="H39" s="148">
        <v>26</v>
      </c>
      <c r="I39" s="144"/>
      <c r="J39" s="144"/>
      <c r="K39" s="144"/>
      <c r="L39" s="144"/>
      <c r="M39" s="138"/>
    </row>
    <row r="40" spans="2:13">
      <c r="B40" s="148">
        <v>27</v>
      </c>
      <c r="C40" s="149"/>
      <c r="D40" s="149"/>
      <c r="E40" s="149"/>
      <c r="F40" s="149"/>
      <c r="G40" s="146"/>
      <c r="H40" s="148">
        <v>27</v>
      </c>
      <c r="I40" s="144"/>
      <c r="J40" s="144"/>
      <c r="K40" s="144"/>
      <c r="L40" s="144"/>
      <c r="M40" s="138"/>
    </row>
    <row r="41" spans="2:13">
      <c r="B41" s="148">
        <v>28</v>
      </c>
      <c r="C41" s="149"/>
      <c r="D41" s="149"/>
      <c r="E41" s="149"/>
      <c r="F41" s="149"/>
      <c r="G41" s="146"/>
      <c r="H41" s="148">
        <v>28</v>
      </c>
      <c r="I41" s="144"/>
      <c r="J41" s="144"/>
      <c r="K41" s="144"/>
      <c r="L41" s="144"/>
      <c r="M41" s="138"/>
    </row>
    <row r="42" spans="2:13">
      <c r="B42" s="148">
        <v>29</v>
      </c>
      <c r="C42" s="149"/>
      <c r="D42" s="149"/>
      <c r="E42" s="149"/>
      <c r="F42" s="149"/>
      <c r="G42" s="146"/>
      <c r="H42" s="148">
        <v>29</v>
      </c>
      <c r="I42" s="144"/>
      <c r="J42" s="144"/>
      <c r="K42" s="144"/>
      <c r="L42" s="144"/>
      <c r="M42" s="138"/>
    </row>
    <row r="43" spans="2:13">
      <c r="B43" s="148">
        <v>30</v>
      </c>
      <c r="C43" s="149"/>
      <c r="D43" s="149"/>
      <c r="E43" s="149"/>
      <c r="F43" s="149"/>
      <c r="G43" s="146"/>
      <c r="H43" s="148">
        <v>30</v>
      </c>
      <c r="I43" s="144"/>
      <c r="J43" s="144"/>
      <c r="K43" s="144"/>
      <c r="L43" s="144"/>
      <c r="M43" s="138"/>
    </row>
    <row r="44" spans="2:13">
      <c r="B44" s="148">
        <v>31</v>
      </c>
      <c r="C44" s="149"/>
      <c r="D44" s="149"/>
      <c r="E44" s="149"/>
      <c r="F44" s="149"/>
      <c r="G44" s="146"/>
      <c r="H44" s="148">
        <v>31</v>
      </c>
      <c r="I44" s="144"/>
      <c r="J44" s="144"/>
      <c r="K44" s="144"/>
      <c r="L44" s="144"/>
      <c r="M44" s="138"/>
    </row>
    <row r="45" spans="2:13">
      <c r="B45" s="148">
        <v>32</v>
      </c>
      <c r="C45" s="149"/>
      <c r="D45" s="149"/>
      <c r="E45" s="149"/>
      <c r="F45" s="149"/>
      <c r="G45" s="146"/>
      <c r="H45" s="148">
        <v>32</v>
      </c>
      <c r="I45" s="144"/>
      <c r="J45" s="144"/>
      <c r="K45" s="144"/>
      <c r="L45" s="144"/>
      <c r="M45" s="138"/>
    </row>
    <row r="46" spans="2:13">
      <c r="B46" s="148">
        <v>33</v>
      </c>
      <c r="C46" s="149"/>
      <c r="D46" s="149"/>
      <c r="E46" s="149"/>
      <c r="F46" s="149"/>
      <c r="G46" s="146"/>
      <c r="H46" s="148">
        <v>33</v>
      </c>
      <c r="I46" s="144"/>
      <c r="J46" s="144"/>
      <c r="K46" s="144"/>
      <c r="L46" s="144"/>
      <c r="M46" s="138"/>
    </row>
    <row r="47" spans="2:13">
      <c r="B47" s="148">
        <v>34</v>
      </c>
      <c r="C47" s="149"/>
      <c r="D47" s="149"/>
      <c r="E47" s="149"/>
      <c r="F47" s="149"/>
      <c r="G47" s="146"/>
      <c r="H47" s="148">
        <v>34</v>
      </c>
      <c r="I47" s="144"/>
      <c r="J47" s="144"/>
      <c r="K47" s="144"/>
      <c r="L47" s="144"/>
      <c r="M47" s="138"/>
    </row>
    <row r="48" spans="2:13">
      <c r="B48" s="148">
        <v>35</v>
      </c>
      <c r="C48" s="149"/>
      <c r="D48" s="149"/>
      <c r="E48" s="149"/>
      <c r="F48" s="149"/>
      <c r="G48" s="146"/>
      <c r="H48" s="148">
        <v>35</v>
      </c>
      <c r="I48" s="144"/>
      <c r="J48" s="144"/>
      <c r="K48" s="144"/>
      <c r="L48" s="144"/>
      <c r="M48" s="138"/>
    </row>
    <row r="49" spans="2:13">
      <c r="B49" s="148">
        <v>36</v>
      </c>
      <c r="C49" s="149"/>
      <c r="D49" s="149"/>
      <c r="E49" s="149"/>
      <c r="F49" s="149"/>
      <c r="G49" s="146"/>
      <c r="H49" s="148">
        <v>36</v>
      </c>
      <c r="I49" s="144"/>
      <c r="J49" s="144"/>
      <c r="K49" s="144"/>
      <c r="L49" s="144"/>
      <c r="M49" s="138"/>
    </row>
    <row r="50" spans="2:13">
      <c r="B50" s="148">
        <v>37</v>
      </c>
      <c r="C50" s="149"/>
      <c r="D50" s="149"/>
      <c r="E50" s="149"/>
      <c r="F50" s="149"/>
      <c r="G50" s="146"/>
      <c r="H50" s="148">
        <v>37</v>
      </c>
      <c r="I50" s="144"/>
      <c r="J50" s="144"/>
      <c r="K50" s="144"/>
      <c r="L50" s="144"/>
      <c r="M50" s="138"/>
    </row>
    <row r="51" spans="2:13">
      <c r="B51" s="148">
        <v>38</v>
      </c>
      <c r="C51" s="149"/>
      <c r="D51" s="149"/>
      <c r="E51" s="149"/>
      <c r="F51" s="149"/>
      <c r="G51" s="146"/>
      <c r="H51" s="148">
        <v>38</v>
      </c>
      <c r="I51" s="144"/>
      <c r="J51" s="144"/>
      <c r="K51" s="144"/>
      <c r="L51" s="144"/>
      <c r="M51" s="138"/>
    </row>
    <row r="52" spans="2:13">
      <c r="B52" s="148">
        <v>39</v>
      </c>
      <c r="C52" s="149"/>
      <c r="D52" s="149"/>
      <c r="E52" s="149"/>
      <c r="F52" s="149"/>
      <c r="G52" s="146"/>
      <c r="H52" s="148">
        <v>39</v>
      </c>
      <c r="I52" s="144"/>
      <c r="J52" s="144"/>
      <c r="K52" s="144"/>
      <c r="L52" s="144"/>
      <c r="M52" s="138"/>
    </row>
    <row r="53" spans="2:13">
      <c r="B53" s="148">
        <v>40</v>
      </c>
      <c r="C53" s="149"/>
      <c r="D53" s="149"/>
      <c r="E53" s="149"/>
      <c r="F53" s="149"/>
      <c r="G53" s="146"/>
      <c r="H53" s="148">
        <v>40</v>
      </c>
      <c r="I53" s="144"/>
      <c r="J53" s="144"/>
      <c r="K53" s="144"/>
      <c r="L53" s="144"/>
      <c r="M53" s="138"/>
    </row>
    <row r="54" spans="2:13">
      <c r="B54" s="148">
        <v>41</v>
      </c>
      <c r="C54" s="149"/>
      <c r="D54" s="149"/>
      <c r="E54" s="149"/>
      <c r="F54" s="149"/>
      <c r="G54" s="146"/>
      <c r="H54" s="148">
        <v>41</v>
      </c>
      <c r="I54" s="144"/>
      <c r="J54" s="144"/>
      <c r="K54" s="144"/>
      <c r="L54" s="144"/>
      <c r="M54" s="138"/>
    </row>
    <row r="55" spans="2:13">
      <c r="B55" s="148">
        <v>42</v>
      </c>
      <c r="C55" s="149"/>
      <c r="D55" s="149"/>
      <c r="E55" s="149"/>
      <c r="F55" s="149"/>
      <c r="G55" s="146"/>
      <c r="H55" s="148">
        <v>42</v>
      </c>
      <c r="I55" s="144"/>
      <c r="J55" s="144"/>
      <c r="K55" s="144"/>
      <c r="L55" s="144"/>
      <c r="M55" s="138"/>
    </row>
    <row r="56" spans="2:13">
      <c r="B56" s="148">
        <v>43</v>
      </c>
      <c r="C56" s="149"/>
      <c r="D56" s="149"/>
      <c r="E56" s="149"/>
      <c r="F56" s="149"/>
      <c r="G56" s="146"/>
      <c r="H56" s="148">
        <v>43</v>
      </c>
      <c r="I56" s="144"/>
      <c r="J56" s="144"/>
      <c r="K56" s="144"/>
      <c r="L56" s="144"/>
      <c r="M56" s="138"/>
    </row>
    <row r="57" spans="2:13">
      <c r="B57" s="148">
        <v>44</v>
      </c>
      <c r="C57" s="149"/>
      <c r="D57" s="149"/>
      <c r="E57" s="149"/>
      <c r="F57" s="149"/>
      <c r="G57" s="146"/>
      <c r="H57" s="148">
        <v>44</v>
      </c>
      <c r="I57" s="144"/>
      <c r="J57" s="144"/>
      <c r="K57" s="144"/>
      <c r="L57" s="144"/>
      <c r="M57" s="138"/>
    </row>
    <row r="58" spans="2:13">
      <c r="B58" s="148">
        <v>45</v>
      </c>
      <c r="C58" s="149"/>
      <c r="D58" s="149"/>
      <c r="E58" s="149"/>
      <c r="F58" s="149"/>
      <c r="G58" s="146"/>
      <c r="H58" s="148">
        <v>45</v>
      </c>
      <c r="I58" s="144"/>
      <c r="J58" s="144"/>
      <c r="K58" s="144"/>
      <c r="L58" s="144"/>
      <c r="M58" s="138"/>
    </row>
    <row r="59" spans="2:13">
      <c r="B59" s="148">
        <v>46</v>
      </c>
      <c r="C59" s="149"/>
      <c r="D59" s="149"/>
      <c r="E59" s="149"/>
      <c r="F59" s="149"/>
      <c r="G59" s="146"/>
      <c r="H59" s="148">
        <v>46</v>
      </c>
      <c r="I59" s="144"/>
      <c r="J59" s="144"/>
      <c r="K59" s="144"/>
      <c r="L59" s="144"/>
      <c r="M59" s="138"/>
    </row>
    <row r="60" spans="2:13">
      <c r="B60" s="148">
        <v>47</v>
      </c>
      <c r="C60" s="149"/>
      <c r="D60" s="149"/>
      <c r="E60" s="149"/>
      <c r="F60" s="149"/>
      <c r="G60" s="146"/>
      <c r="H60" s="148">
        <v>47</v>
      </c>
      <c r="I60" s="144"/>
      <c r="J60" s="144"/>
      <c r="K60" s="144"/>
      <c r="L60" s="144"/>
      <c r="M60" s="138"/>
    </row>
    <row r="61" spans="2:13">
      <c r="B61" s="148">
        <v>48</v>
      </c>
      <c r="C61" s="149"/>
      <c r="D61" s="149"/>
      <c r="E61" s="149"/>
      <c r="F61" s="149"/>
      <c r="G61" s="146"/>
      <c r="H61" s="148">
        <v>48</v>
      </c>
      <c r="I61" s="144"/>
      <c r="J61" s="144"/>
      <c r="K61" s="144"/>
      <c r="L61" s="144"/>
      <c r="M61" s="138"/>
    </row>
    <row r="62" spans="2:13">
      <c r="B62" s="148">
        <v>49</v>
      </c>
      <c r="C62" s="149"/>
      <c r="D62" s="149"/>
      <c r="E62" s="149"/>
      <c r="F62" s="149"/>
      <c r="G62" s="146"/>
      <c r="H62" s="148">
        <v>49</v>
      </c>
      <c r="I62" s="144"/>
      <c r="J62" s="144"/>
      <c r="K62" s="144"/>
      <c r="L62" s="144"/>
      <c r="M62" s="138"/>
    </row>
    <row r="63" spans="2:13">
      <c r="B63" s="148">
        <v>50</v>
      </c>
      <c r="C63" s="149"/>
      <c r="D63" s="149"/>
      <c r="E63" s="149"/>
      <c r="F63" s="149"/>
      <c r="G63" s="146"/>
      <c r="H63" s="148">
        <v>50</v>
      </c>
      <c r="I63" s="144"/>
      <c r="J63" s="144"/>
      <c r="K63" s="144"/>
      <c r="L63" s="144"/>
      <c r="M63" s="138"/>
    </row>
    <row r="64" spans="2:13">
      <c r="B64" s="148">
        <v>51</v>
      </c>
      <c r="C64" s="149"/>
      <c r="D64" s="149"/>
      <c r="E64" s="149"/>
      <c r="F64" s="149"/>
      <c r="G64" s="146"/>
      <c r="H64" s="148">
        <v>51</v>
      </c>
      <c r="I64" s="144"/>
      <c r="J64" s="144"/>
      <c r="K64" s="144"/>
      <c r="L64" s="144"/>
      <c r="M64" s="138"/>
    </row>
    <row r="65" spans="2:13">
      <c r="B65" s="148">
        <v>52</v>
      </c>
      <c r="C65" s="149"/>
      <c r="D65" s="149"/>
      <c r="E65" s="149"/>
      <c r="F65" s="149"/>
      <c r="G65" s="146"/>
      <c r="H65" s="148">
        <v>52</v>
      </c>
      <c r="I65" s="144"/>
      <c r="J65" s="144"/>
      <c r="K65" s="144"/>
      <c r="L65" s="144"/>
      <c r="M65" s="138"/>
    </row>
    <row r="66" spans="2:13">
      <c r="B66" s="148">
        <v>53</v>
      </c>
      <c r="C66" s="149"/>
      <c r="D66" s="149"/>
      <c r="E66" s="149"/>
      <c r="F66" s="149"/>
      <c r="G66" s="146"/>
      <c r="H66" s="148">
        <v>53</v>
      </c>
      <c r="I66" s="144"/>
      <c r="J66" s="144"/>
      <c r="K66" s="144"/>
      <c r="L66" s="144"/>
      <c r="M66" s="138"/>
    </row>
    <row r="67" spans="2:13">
      <c r="B67" s="148">
        <v>54</v>
      </c>
      <c r="C67" s="149"/>
      <c r="D67" s="149"/>
      <c r="E67" s="149"/>
      <c r="F67" s="149"/>
      <c r="G67" s="146"/>
      <c r="H67" s="148">
        <v>54</v>
      </c>
      <c r="I67" s="144"/>
      <c r="J67" s="144"/>
      <c r="K67" s="144"/>
      <c r="L67" s="144"/>
      <c r="M67" s="138"/>
    </row>
    <row r="68" spans="2:13">
      <c r="B68" s="148">
        <v>55</v>
      </c>
      <c r="C68" s="149"/>
      <c r="D68" s="149"/>
      <c r="E68" s="149"/>
      <c r="F68" s="149"/>
      <c r="G68" s="146"/>
      <c r="H68" s="148">
        <v>55</v>
      </c>
      <c r="I68" s="144"/>
      <c r="J68" s="144"/>
      <c r="K68" s="144"/>
      <c r="L68" s="144"/>
      <c r="M68" s="138"/>
    </row>
    <row r="69" spans="2:13">
      <c r="B69" s="148">
        <v>56</v>
      </c>
      <c r="C69" s="149"/>
      <c r="D69" s="149"/>
      <c r="E69" s="149"/>
      <c r="F69" s="149"/>
      <c r="G69" s="146"/>
      <c r="H69" s="148">
        <v>56</v>
      </c>
      <c r="I69" s="144"/>
      <c r="J69" s="144"/>
      <c r="K69" s="144"/>
      <c r="L69" s="144"/>
      <c r="M69" s="138"/>
    </row>
    <row r="70" spans="2:13">
      <c r="B70" s="148">
        <v>57</v>
      </c>
      <c r="C70" s="149"/>
      <c r="D70" s="149"/>
      <c r="E70" s="149"/>
      <c r="F70" s="149"/>
      <c r="G70" s="146"/>
      <c r="H70" s="148">
        <v>57</v>
      </c>
      <c r="I70" s="144"/>
      <c r="J70" s="144"/>
      <c r="K70" s="144"/>
      <c r="L70" s="144"/>
      <c r="M70" s="138"/>
    </row>
    <row r="71" spans="2:13">
      <c r="B71" s="148">
        <v>58</v>
      </c>
      <c r="C71" s="149"/>
      <c r="D71" s="149"/>
      <c r="E71" s="149"/>
      <c r="F71" s="149"/>
      <c r="G71" s="146"/>
      <c r="H71" s="148">
        <v>58</v>
      </c>
      <c r="I71" s="144"/>
      <c r="J71" s="144"/>
      <c r="K71" s="144"/>
      <c r="L71" s="144"/>
      <c r="M71" s="138"/>
    </row>
    <row r="72" spans="2:13">
      <c r="B72" s="148">
        <v>59</v>
      </c>
      <c r="C72" s="149"/>
      <c r="D72" s="149"/>
      <c r="E72" s="149"/>
      <c r="F72" s="149"/>
      <c r="G72" s="146"/>
      <c r="H72" s="148">
        <v>59</v>
      </c>
      <c r="I72" s="144"/>
      <c r="J72" s="144"/>
      <c r="K72" s="144"/>
      <c r="L72" s="144"/>
      <c r="M72" s="138"/>
    </row>
    <row r="73" spans="2:13">
      <c r="B73" s="148">
        <v>60</v>
      </c>
      <c r="C73" s="149"/>
      <c r="D73" s="149"/>
      <c r="E73" s="149"/>
      <c r="F73" s="149"/>
      <c r="G73" s="146"/>
      <c r="H73" s="148">
        <v>60</v>
      </c>
      <c r="I73" s="144"/>
      <c r="J73" s="144"/>
      <c r="K73" s="144"/>
      <c r="L73" s="144"/>
      <c r="M73" s="138"/>
    </row>
    <row r="74" spans="2:13">
      <c r="B74" s="148">
        <v>61</v>
      </c>
      <c r="C74" s="149"/>
      <c r="D74" s="149"/>
      <c r="E74" s="149"/>
      <c r="F74" s="149"/>
      <c r="G74" s="146"/>
      <c r="H74" s="148">
        <v>61</v>
      </c>
      <c r="I74" s="144"/>
      <c r="J74" s="144"/>
      <c r="K74" s="144"/>
      <c r="L74" s="144"/>
      <c r="M74" s="138"/>
    </row>
    <row r="75" spans="2:13">
      <c r="B75" s="148">
        <v>62</v>
      </c>
      <c r="C75" s="149"/>
      <c r="D75" s="149"/>
      <c r="E75" s="149"/>
      <c r="F75" s="149"/>
      <c r="G75" s="146"/>
      <c r="H75" s="148">
        <v>62</v>
      </c>
      <c r="I75" s="144"/>
      <c r="J75" s="144"/>
      <c r="K75" s="144"/>
      <c r="L75" s="144"/>
      <c r="M75" s="138"/>
    </row>
    <row r="76" spans="2:13">
      <c r="B76" s="148">
        <v>63</v>
      </c>
      <c r="C76" s="149"/>
      <c r="D76" s="149"/>
      <c r="E76" s="149"/>
      <c r="F76" s="149"/>
      <c r="G76" s="146"/>
      <c r="H76" s="148">
        <v>63</v>
      </c>
      <c r="I76" s="144"/>
      <c r="J76" s="144"/>
      <c r="K76" s="144"/>
      <c r="L76" s="144"/>
      <c r="M76" s="138"/>
    </row>
    <row r="77" spans="2:13">
      <c r="B77" s="148">
        <v>64</v>
      </c>
      <c r="C77" s="149"/>
      <c r="D77" s="149"/>
      <c r="E77" s="149"/>
      <c r="F77" s="149"/>
      <c r="G77" s="146"/>
      <c r="H77" s="148">
        <v>64</v>
      </c>
      <c r="I77" s="144"/>
      <c r="J77" s="144"/>
      <c r="K77" s="144"/>
      <c r="L77" s="144"/>
      <c r="M77" s="138"/>
    </row>
    <row r="78" spans="2:13">
      <c r="B78" s="148">
        <v>65</v>
      </c>
      <c r="C78" s="149"/>
      <c r="D78" s="149"/>
      <c r="E78" s="149"/>
      <c r="F78" s="149"/>
      <c r="G78" s="146"/>
      <c r="H78" s="148">
        <v>65</v>
      </c>
      <c r="I78" s="144"/>
      <c r="J78" s="144"/>
      <c r="K78" s="144"/>
      <c r="L78" s="144"/>
      <c r="M78" s="138"/>
    </row>
    <row r="79" spans="2:13">
      <c r="B79" s="148">
        <v>66</v>
      </c>
      <c r="C79" s="149"/>
      <c r="D79" s="149"/>
      <c r="E79" s="149"/>
      <c r="F79" s="149"/>
      <c r="G79" s="146"/>
      <c r="H79" s="148">
        <v>66</v>
      </c>
      <c r="I79" s="144"/>
      <c r="J79" s="144"/>
      <c r="K79" s="144"/>
      <c r="L79" s="144"/>
      <c r="M79" s="138"/>
    </row>
    <row r="80" spans="2:13">
      <c r="B80" s="148">
        <v>67</v>
      </c>
      <c r="C80" s="149"/>
      <c r="D80" s="149"/>
      <c r="E80" s="149"/>
      <c r="F80" s="149"/>
      <c r="G80" s="146"/>
      <c r="H80" s="148">
        <v>67</v>
      </c>
      <c r="I80" s="144"/>
      <c r="J80" s="144"/>
      <c r="K80" s="144"/>
      <c r="L80" s="144"/>
      <c r="M80" s="138"/>
    </row>
    <row r="81" spans="2:13">
      <c r="B81" s="148">
        <v>68</v>
      </c>
      <c r="C81" s="149"/>
      <c r="D81" s="149"/>
      <c r="E81" s="149"/>
      <c r="F81" s="149"/>
      <c r="G81" s="146"/>
      <c r="H81" s="148">
        <v>68</v>
      </c>
      <c r="I81" s="144"/>
      <c r="J81" s="144"/>
      <c r="K81" s="144"/>
      <c r="L81" s="144"/>
      <c r="M81" s="138"/>
    </row>
    <row r="82" spans="2:13">
      <c r="B82" s="148">
        <v>69</v>
      </c>
      <c r="C82" s="149"/>
      <c r="D82" s="149"/>
      <c r="E82" s="149"/>
      <c r="F82" s="149"/>
      <c r="G82" s="146"/>
      <c r="H82" s="148">
        <v>69</v>
      </c>
      <c r="I82" s="144"/>
      <c r="J82" s="144"/>
      <c r="K82" s="144"/>
      <c r="L82" s="144"/>
      <c r="M82" s="138"/>
    </row>
    <row r="83" spans="2:13">
      <c r="B83" s="148">
        <v>70</v>
      </c>
      <c r="C83" s="149"/>
      <c r="D83" s="149"/>
      <c r="E83" s="149"/>
      <c r="F83" s="149"/>
      <c r="G83" s="146"/>
      <c r="H83" s="148">
        <v>70</v>
      </c>
      <c r="I83" s="144"/>
      <c r="J83" s="144"/>
      <c r="K83" s="144"/>
      <c r="L83" s="144"/>
      <c r="M83" s="138"/>
    </row>
    <row r="84" spans="2:13">
      <c r="B84" s="148">
        <v>71</v>
      </c>
      <c r="C84" s="149"/>
      <c r="D84" s="149"/>
      <c r="E84" s="149"/>
      <c r="F84" s="149"/>
      <c r="G84" s="146"/>
      <c r="H84" s="148">
        <v>71</v>
      </c>
      <c r="I84" s="144"/>
      <c r="J84" s="144"/>
      <c r="K84" s="144"/>
      <c r="L84" s="144"/>
      <c r="M84" s="138"/>
    </row>
    <row r="85" spans="2:13">
      <c r="B85" s="148">
        <v>72</v>
      </c>
      <c r="C85" s="149"/>
      <c r="D85" s="149"/>
      <c r="E85" s="149"/>
      <c r="F85" s="149"/>
      <c r="G85" s="146"/>
      <c r="H85" s="148">
        <v>72</v>
      </c>
      <c r="I85" s="144"/>
      <c r="J85" s="144"/>
      <c r="K85" s="144"/>
      <c r="L85" s="144"/>
      <c r="M85" s="138"/>
    </row>
    <row r="86" spans="2:13">
      <c r="B86" s="148">
        <v>73</v>
      </c>
      <c r="C86" s="149"/>
      <c r="D86" s="149"/>
      <c r="E86" s="149"/>
      <c r="F86" s="149"/>
      <c r="G86" s="146"/>
      <c r="H86" s="148">
        <v>73</v>
      </c>
      <c r="I86" s="144"/>
      <c r="J86" s="144"/>
      <c r="K86" s="144"/>
      <c r="L86" s="144"/>
      <c r="M86" s="138"/>
    </row>
    <row r="87" spans="2:13">
      <c r="B87" s="148">
        <v>74</v>
      </c>
      <c r="C87" s="149"/>
      <c r="D87" s="149"/>
      <c r="E87" s="149"/>
      <c r="F87" s="149"/>
      <c r="G87" s="146"/>
      <c r="H87" s="148">
        <v>74</v>
      </c>
      <c r="I87" s="144"/>
      <c r="J87" s="144"/>
      <c r="K87" s="144"/>
      <c r="L87" s="144"/>
      <c r="M87" s="138"/>
    </row>
    <row r="88" spans="2:13">
      <c r="B88" s="148">
        <v>75</v>
      </c>
      <c r="C88" s="149"/>
      <c r="D88" s="149"/>
      <c r="E88" s="149"/>
      <c r="F88" s="149"/>
      <c r="G88" s="146"/>
      <c r="H88" s="148">
        <v>75</v>
      </c>
      <c r="I88" s="144"/>
      <c r="J88" s="144"/>
      <c r="K88" s="144"/>
      <c r="L88" s="144"/>
      <c r="M88" s="138"/>
    </row>
    <row r="89" spans="2:13">
      <c r="B89" s="148">
        <v>76</v>
      </c>
      <c r="C89" s="149"/>
      <c r="D89" s="149"/>
      <c r="E89" s="149"/>
      <c r="F89" s="149"/>
      <c r="G89" s="146"/>
      <c r="H89" s="148">
        <v>76</v>
      </c>
      <c r="I89" s="144"/>
      <c r="J89" s="144"/>
      <c r="K89" s="144"/>
      <c r="L89" s="144"/>
      <c r="M89" s="138"/>
    </row>
    <row r="90" spans="2:13">
      <c r="B90" s="148">
        <v>77</v>
      </c>
      <c r="C90" s="149"/>
      <c r="D90" s="149"/>
      <c r="E90" s="149"/>
      <c r="F90" s="149"/>
      <c r="G90" s="146"/>
      <c r="H90" s="148">
        <v>77</v>
      </c>
      <c r="I90" s="144"/>
      <c r="J90" s="144"/>
      <c r="K90" s="144"/>
      <c r="L90" s="144"/>
      <c r="M90" s="138"/>
    </row>
    <row r="91" spans="2:13">
      <c r="B91" s="148">
        <v>78</v>
      </c>
      <c r="C91" s="149"/>
      <c r="D91" s="149"/>
      <c r="E91" s="149"/>
      <c r="F91" s="149"/>
      <c r="G91" s="146"/>
      <c r="H91" s="148">
        <v>78</v>
      </c>
      <c r="I91" s="144"/>
      <c r="J91" s="144"/>
      <c r="K91" s="144"/>
      <c r="L91" s="144"/>
      <c r="M91" s="138"/>
    </row>
    <row r="92" spans="2:13">
      <c r="B92" s="148">
        <v>79</v>
      </c>
      <c r="C92" s="149"/>
      <c r="D92" s="149"/>
      <c r="E92" s="149"/>
      <c r="F92" s="149"/>
      <c r="G92" s="146"/>
      <c r="H92" s="148">
        <v>79</v>
      </c>
      <c r="I92" s="144"/>
      <c r="J92" s="144"/>
      <c r="K92" s="144"/>
      <c r="L92" s="144"/>
      <c r="M92" s="138"/>
    </row>
    <row r="93" spans="2:13">
      <c r="B93" s="148">
        <v>80</v>
      </c>
      <c r="C93" s="149"/>
      <c r="D93" s="149"/>
      <c r="E93" s="149"/>
      <c r="F93" s="149"/>
      <c r="G93" s="146"/>
      <c r="H93" s="148">
        <v>80</v>
      </c>
      <c r="I93" s="144"/>
      <c r="J93" s="144"/>
      <c r="K93" s="144"/>
      <c r="L93" s="144"/>
      <c r="M93" s="138"/>
    </row>
    <row r="94" spans="2:13">
      <c r="B94" s="148">
        <v>81</v>
      </c>
      <c r="C94" s="149"/>
      <c r="D94" s="149"/>
      <c r="E94" s="149"/>
      <c r="F94" s="149"/>
      <c r="G94" s="146"/>
      <c r="H94" s="148">
        <v>81</v>
      </c>
      <c r="I94" s="144"/>
      <c r="J94" s="144"/>
      <c r="K94" s="144"/>
      <c r="L94" s="144"/>
      <c r="M94" s="138"/>
    </row>
    <row r="95" spans="2:13">
      <c r="B95" s="148">
        <v>82</v>
      </c>
      <c r="C95" s="149"/>
      <c r="D95" s="149"/>
      <c r="E95" s="149"/>
      <c r="F95" s="149"/>
      <c r="G95" s="146"/>
      <c r="H95" s="148">
        <v>82</v>
      </c>
      <c r="I95" s="144"/>
      <c r="J95" s="144"/>
      <c r="K95" s="144"/>
      <c r="L95" s="144"/>
      <c r="M95" s="138"/>
    </row>
    <row r="96" spans="2:13">
      <c r="B96" s="148">
        <v>83</v>
      </c>
      <c r="C96" s="149"/>
      <c r="D96" s="149"/>
      <c r="E96" s="149"/>
      <c r="F96" s="149"/>
      <c r="G96" s="146"/>
      <c r="H96" s="148">
        <v>83</v>
      </c>
      <c r="I96" s="144"/>
      <c r="J96" s="144"/>
      <c r="K96" s="144"/>
      <c r="L96" s="144"/>
      <c r="M96" s="138"/>
    </row>
    <row r="97" spans="2:13">
      <c r="B97" s="148">
        <v>84</v>
      </c>
      <c r="C97" s="149"/>
      <c r="D97" s="149"/>
      <c r="E97" s="149"/>
      <c r="F97" s="149"/>
      <c r="G97" s="146"/>
      <c r="H97" s="148">
        <v>84</v>
      </c>
      <c r="I97" s="144"/>
      <c r="J97" s="144"/>
      <c r="K97" s="144"/>
      <c r="L97" s="144"/>
      <c r="M97" s="138"/>
    </row>
    <row r="98" spans="2:13">
      <c r="B98" s="148">
        <v>85</v>
      </c>
      <c r="C98" s="149"/>
      <c r="D98" s="149"/>
      <c r="E98" s="149"/>
      <c r="F98" s="149"/>
      <c r="G98" s="146"/>
      <c r="H98" s="148">
        <v>85</v>
      </c>
      <c r="I98" s="144"/>
      <c r="J98" s="144"/>
      <c r="K98" s="144"/>
      <c r="L98" s="144"/>
      <c r="M98" s="138"/>
    </row>
    <row r="99" spans="2:13">
      <c r="B99" s="148">
        <v>86</v>
      </c>
      <c r="C99" s="149"/>
      <c r="D99" s="149"/>
      <c r="E99" s="149"/>
      <c r="F99" s="149"/>
      <c r="G99" s="146"/>
      <c r="H99" s="148">
        <v>86</v>
      </c>
      <c r="I99" s="144"/>
      <c r="J99" s="144"/>
      <c r="K99" s="144"/>
      <c r="L99" s="144"/>
      <c r="M99" s="138"/>
    </row>
    <row r="100" spans="2:13">
      <c r="B100" s="148">
        <v>87</v>
      </c>
      <c r="C100" s="149"/>
      <c r="D100" s="149"/>
      <c r="E100" s="149"/>
      <c r="F100" s="149"/>
      <c r="G100" s="146"/>
      <c r="H100" s="148">
        <v>87</v>
      </c>
      <c r="I100" s="144"/>
      <c r="J100" s="144"/>
      <c r="K100" s="144"/>
      <c r="L100" s="144"/>
      <c r="M100" s="138"/>
    </row>
    <row r="101" spans="2:13">
      <c r="B101" s="148">
        <v>88</v>
      </c>
      <c r="C101" s="149"/>
      <c r="D101" s="149"/>
      <c r="E101" s="149"/>
      <c r="F101" s="149"/>
      <c r="G101" s="146"/>
      <c r="H101" s="148">
        <v>88</v>
      </c>
      <c r="I101" s="144"/>
      <c r="J101" s="144"/>
      <c r="K101" s="144"/>
      <c r="L101" s="144"/>
      <c r="M101" s="138"/>
    </row>
    <row r="102" spans="2:13">
      <c r="B102" s="148">
        <v>89</v>
      </c>
      <c r="C102" s="149"/>
      <c r="D102" s="149"/>
      <c r="E102" s="149"/>
      <c r="F102" s="149"/>
      <c r="G102" s="146"/>
      <c r="H102" s="148">
        <v>89</v>
      </c>
      <c r="I102" s="144"/>
      <c r="J102" s="144"/>
      <c r="K102" s="144"/>
      <c r="L102" s="144"/>
      <c r="M102" s="138"/>
    </row>
    <row r="103" spans="2:13">
      <c r="B103" s="148">
        <v>90</v>
      </c>
      <c r="C103" s="149"/>
      <c r="D103" s="149"/>
      <c r="E103" s="149"/>
      <c r="F103" s="149"/>
      <c r="G103" s="146"/>
      <c r="H103" s="148">
        <v>90</v>
      </c>
      <c r="I103" s="144"/>
      <c r="J103" s="144"/>
      <c r="K103" s="144"/>
      <c r="L103" s="144"/>
      <c r="M103" s="138"/>
    </row>
    <row r="104" spans="2:13">
      <c r="B104" s="148">
        <v>91</v>
      </c>
      <c r="C104" s="149"/>
      <c r="D104" s="149"/>
      <c r="E104" s="149"/>
      <c r="F104" s="149"/>
      <c r="G104" s="146"/>
      <c r="H104" s="148">
        <v>91</v>
      </c>
      <c r="I104" s="144"/>
      <c r="J104" s="144"/>
      <c r="K104" s="144"/>
      <c r="L104" s="144"/>
      <c r="M104" s="138"/>
    </row>
    <row r="105" spans="2:13">
      <c r="B105" s="148">
        <v>92</v>
      </c>
      <c r="C105" s="149"/>
      <c r="D105" s="149"/>
      <c r="E105" s="149"/>
      <c r="F105" s="149"/>
      <c r="G105" s="146"/>
      <c r="H105" s="148">
        <v>92</v>
      </c>
      <c r="I105" s="144"/>
      <c r="J105" s="144"/>
      <c r="K105" s="144"/>
      <c r="L105" s="144"/>
      <c r="M105" s="138"/>
    </row>
    <row r="106" spans="2:13">
      <c r="B106" s="148">
        <v>93</v>
      </c>
      <c r="C106" s="149"/>
      <c r="D106" s="149"/>
      <c r="E106" s="149"/>
      <c r="F106" s="149"/>
      <c r="G106" s="146"/>
      <c r="H106" s="148">
        <v>93</v>
      </c>
      <c r="I106" s="144"/>
      <c r="J106" s="144"/>
      <c r="K106" s="144"/>
      <c r="L106" s="144"/>
      <c r="M106" s="138"/>
    </row>
    <row r="107" spans="2:13">
      <c r="B107" s="148">
        <v>94</v>
      </c>
      <c r="C107" s="149"/>
      <c r="D107" s="149"/>
      <c r="E107" s="149"/>
      <c r="F107" s="149"/>
      <c r="G107" s="146"/>
      <c r="H107" s="148">
        <v>94</v>
      </c>
      <c r="I107" s="144"/>
      <c r="J107" s="144"/>
      <c r="K107" s="144"/>
      <c r="L107" s="144"/>
      <c r="M107" s="138"/>
    </row>
    <row r="108" spans="2:13">
      <c r="B108" s="148">
        <v>95</v>
      </c>
      <c r="C108" s="149"/>
      <c r="D108" s="149"/>
      <c r="E108" s="149"/>
      <c r="F108" s="149"/>
      <c r="G108" s="146"/>
      <c r="H108" s="148">
        <v>95</v>
      </c>
      <c r="I108" s="144"/>
      <c r="J108" s="144"/>
      <c r="K108" s="144"/>
      <c r="L108" s="144"/>
      <c r="M108" s="138"/>
    </row>
    <row r="109" spans="2:13">
      <c r="B109" s="148">
        <v>96</v>
      </c>
      <c r="C109" s="149"/>
      <c r="D109" s="149"/>
      <c r="E109" s="149"/>
      <c r="F109" s="149"/>
      <c r="G109" s="146"/>
      <c r="H109" s="148">
        <v>96</v>
      </c>
      <c r="I109" s="144"/>
      <c r="J109" s="144"/>
      <c r="K109" s="144"/>
      <c r="L109" s="144"/>
      <c r="M109" s="138"/>
    </row>
    <row r="110" spans="2:13">
      <c r="B110" s="148">
        <v>97</v>
      </c>
      <c r="C110" s="149"/>
      <c r="D110" s="149"/>
      <c r="E110" s="149"/>
      <c r="F110" s="149"/>
      <c r="G110" s="146"/>
      <c r="H110" s="148">
        <v>97</v>
      </c>
      <c r="I110" s="144"/>
      <c r="J110" s="144"/>
      <c r="K110" s="144"/>
      <c r="L110" s="144"/>
      <c r="M110" s="138"/>
    </row>
    <row r="111" spans="2:13">
      <c r="B111" s="148">
        <v>98</v>
      </c>
      <c r="C111" s="149"/>
      <c r="D111" s="149"/>
      <c r="E111" s="149"/>
      <c r="F111" s="149"/>
      <c r="G111" s="146"/>
      <c r="H111" s="148">
        <v>98</v>
      </c>
      <c r="I111" s="144"/>
      <c r="J111" s="144"/>
      <c r="K111" s="144"/>
      <c r="L111" s="144"/>
      <c r="M111" s="138"/>
    </row>
    <row r="112" spans="2:13">
      <c r="B112" s="148">
        <v>99</v>
      </c>
      <c r="C112" s="149"/>
      <c r="D112" s="149"/>
      <c r="E112" s="149"/>
      <c r="F112" s="149"/>
      <c r="G112" s="146"/>
      <c r="H112" s="148">
        <v>99</v>
      </c>
      <c r="I112" s="144"/>
      <c r="J112" s="144"/>
      <c r="K112" s="144"/>
      <c r="L112" s="144"/>
      <c r="M112" s="138"/>
    </row>
    <row r="113" spans="2:13">
      <c r="B113" s="148">
        <v>100</v>
      </c>
      <c r="C113" s="149"/>
      <c r="D113" s="149"/>
      <c r="E113" s="149"/>
      <c r="F113" s="149"/>
      <c r="G113" s="146"/>
      <c r="H113" s="148">
        <v>100</v>
      </c>
      <c r="I113" s="144"/>
      <c r="J113" s="144"/>
      <c r="K113" s="144"/>
      <c r="L113" s="144"/>
      <c r="M113" s="138"/>
    </row>
    <row r="114" spans="2:13">
      <c r="B114" s="148">
        <v>101</v>
      </c>
      <c r="C114" s="149"/>
      <c r="D114" s="149"/>
      <c r="E114" s="149"/>
      <c r="F114" s="149"/>
      <c r="G114" s="146"/>
      <c r="H114" s="148">
        <v>101</v>
      </c>
      <c r="I114" s="144"/>
      <c r="J114" s="144"/>
      <c r="K114" s="144"/>
      <c r="L114" s="144"/>
      <c r="M114" s="138"/>
    </row>
    <row r="115" spans="2:13">
      <c r="B115" s="148">
        <v>102</v>
      </c>
      <c r="C115" s="149"/>
      <c r="D115" s="149"/>
      <c r="E115" s="149"/>
      <c r="F115" s="149"/>
      <c r="G115" s="146"/>
      <c r="H115" s="148">
        <v>102</v>
      </c>
      <c r="I115" s="144"/>
      <c r="J115" s="144"/>
      <c r="K115" s="144"/>
      <c r="L115" s="144"/>
      <c r="M115" s="138"/>
    </row>
    <row r="116" spans="2:13">
      <c r="B116" s="148">
        <v>103</v>
      </c>
      <c r="C116" s="149"/>
      <c r="D116" s="149"/>
      <c r="E116" s="149"/>
      <c r="F116" s="149"/>
      <c r="G116" s="146"/>
      <c r="H116" s="148">
        <v>103</v>
      </c>
      <c r="I116" s="144"/>
      <c r="J116" s="144"/>
      <c r="K116" s="144"/>
      <c r="L116" s="144"/>
      <c r="M116" s="138"/>
    </row>
    <row r="117" spans="2:13">
      <c r="B117" s="148">
        <v>104</v>
      </c>
      <c r="C117" s="149"/>
      <c r="D117" s="149"/>
      <c r="E117" s="149"/>
      <c r="F117" s="149"/>
      <c r="G117" s="146"/>
      <c r="H117" s="148">
        <v>104</v>
      </c>
      <c r="I117" s="144"/>
      <c r="J117" s="144"/>
      <c r="K117" s="144"/>
      <c r="L117" s="144"/>
      <c r="M117" s="138"/>
    </row>
    <row r="118" spans="2:13">
      <c r="B118" s="148">
        <v>105</v>
      </c>
      <c r="C118" s="149"/>
      <c r="D118" s="149"/>
      <c r="E118" s="149"/>
      <c r="F118" s="149"/>
      <c r="G118" s="146"/>
      <c r="H118" s="148">
        <v>105</v>
      </c>
      <c r="I118" s="144"/>
      <c r="J118" s="144"/>
      <c r="K118" s="144"/>
      <c r="L118" s="144"/>
      <c r="M118" s="138"/>
    </row>
    <row r="119" spans="2:13">
      <c r="B119" s="148">
        <v>106</v>
      </c>
      <c r="C119" s="149"/>
      <c r="D119" s="149"/>
      <c r="E119" s="149"/>
      <c r="F119" s="149"/>
      <c r="G119" s="146"/>
      <c r="H119" s="148">
        <v>106</v>
      </c>
      <c r="I119" s="144"/>
      <c r="J119" s="144"/>
      <c r="K119" s="144"/>
      <c r="L119" s="144"/>
      <c r="M119" s="138"/>
    </row>
    <row r="120" spans="2:13">
      <c r="B120" s="148">
        <v>107</v>
      </c>
      <c r="C120" s="149"/>
      <c r="D120" s="149"/>
      <c r="E120" s="149"/>
      <c r="F120" s="149"/>
      <c r="G120" s="146"/>
      <c r="H120" s="148">
        <v>107</v>
      </c>
      <c r="I120" s="144"/>
      <c r="J120" s="144"/>
      <c r="K120" s="144"/>
      <c r="L120" s="144"/>
      <c r="M120" s="138"/>
    </row>
    <row r="121" spans="2:13">
      <c r="B121" s="148">
        <v>108</v>
      </c>
      <c r="C121" s="149"/>
      <c r="D121" s="149"/>
      <c r="E121" s="149"/>
      <c r="F121" s="149"/>
      <c r="G121" s="146"/>
      <c r="H121" s="148">
        <v>108</v>
      </c>
      <c r="I121" s="144"/>
      <c r="J121" s="144"/>
      <c r="K121" s="144"/>
      <c r="L121" s="144"/>
      <c r="M121" s="138"/>
    </row>
    <row r="122" spans="2:13">
      <c r="B122" s="148">
        <v>109</v>
      </c>
      <c r="C122" s="149"/>
      <c r="D122" s="149"/>
      <c r="E122" s="149"/>
      <c r="F122" s="149"/>
      <c r="G122" s="146"/>
      <c r="H122" s="148">
        <v>109</v>
      </c>
      <c r="I122" s="144"/>
      <c r="J122" s="144"/>
      <c r="K122" s="144"/>
      <c r="L122" s="144"/>
      <c r="M122" s="138"/>
    </row>
    <row r="123" spans="2:13">
      <c r="B123" s="148">
        <v>110</v>
      </c>
      <c r="C123" s="149"/>
      <c r="D123" s="149"/>
      <c r="E123" s="149"/>
      <c r="F123" s="149"/>
      <c r="G123" s="146"/>
      <c r="H123" s="148">
        <v>110</v>
      </c>
      <c r="I123" s="144"/>
      <c r="J123" s="144"/>
      <c r="K123" s="144"/>
      <c r="L123" s="144"/>
      <c r="M123" s="138"/>
    </row>
    <row r="124" spans="2:13">
      <c r="B124" s="148">
        <v>111</v>
      </c>
      <c r="C124" s="149"/>
      <c r="D124" s="149"/>
      <c r="E124" s="149"/>
      <c r="F124" s="149"/>
      <c r="G124" s="146"/>
      <c r="H124" s="148">
        <v>111</v>
      </c>
      <c r="I124" s="144"/>
      <c r="J124" s="144"/>
      <c r="K124" s="144"/>
      <c r="L124" s="144"/>
      <c r="M124" s="138"/>
    </row>
    <row r="125" spans="2:13">
      <c r="B125" s="148">
        <v>112</v>
      </c>
      <c r="C125" s="149"/>
      <c r="D125" s="149"/>
      <c r="E125" s="149"/>
      <c r="F125" s="149"/>
      <c r="G125" s="146"/>
      <c r="H125" s="148">
        <v>112</v>
      </c>
      <c r="I125" s="144"/>
      <c r="J125" s="144"/>
      <c r="K125" s="144"/>
      <c r="L125" s="144"/>
      <c r="M125" s="138"/>
    </row>
    <row r="126" spans="2:13">
      <c r="B126" s="148">
        <v>113</v>
      </c>
      <c r="C126" s="149"/>
      <c r="D126" s="149"/>
      <c r="E126" s="149"/>
      <c r="F126" s="149"/>
      <c r="G126" s="146"/>
      <c r="H126" s="148">
        <v>113</v>
      </c>
      <c r="I126" s="144"/>
      <c r="J126" s="144"/>
      <c r="K126" s="144"/>
      <c r="L126" s="144"/>
      <c r="M126" s="138"/>
    </row>
    <row r="127" spans="2:13">
      <c r="B127" s="148">
        <v>114</v>
      </c>
      <c r="C127" s="149"/>
      <c r="D127" s="149"/>
      <c r="E127" s="149"/>
      <c r="F127" s="149"/>
      <c r="G127" s="146"/>
      <c r="H127" s="148">
        <v>114</v>
      </c>
      <c r="I127" s="144"/>
      <c r="J127" s="144"/>
      <c r="K127" s="144"/>
      <c r="L127" s="144"/>
      <c r="M127" s="138"/>
    </row>
    <row r="128" spans="2:13">
      <c r="B128" s="148">
        <v>115</v>
      </c>
      <c r="C128" s="149"/>
      <c r="D128" s="149"/>
      <c r="E128" s="149"/>
      <c r="F128" s="149"/>
      <c r="G128" s="146"/>
      <c r="H128" s="148">
        <v>115</v>
      </c>
      <c r="I128" s="144"/>
      <c r="J128" s="144"/>
      <c r="K128" s="144"/>
      <c r="L128" s="144"/>
      <c r="M128" s="138"/>
    </row>
    <row r="129" spans="2:13">
      <c r="B129" s="148">
        <v>116</v>
      </c>
      <c r="C129" s="149"/>
      <c r="D129" s="149"/>
      <c r="E129" s="149"/>
      <c r="F129" s="149"/>
      <c r="G129" s="146"/>
      <c r="H129" s="148">
        <v>116</v>
      </c>
      <c r="I129" s="144"/>
      <c r="J129" s="144"/>
      <c r="K129" s="144"/>
      <c r="L129" s="144"/>
      <c r="M129" s="138"/>
    </row>
    <row r="130" spans="2:13">
      <c r="B130" s="148">
        <v>117</v>
      </c>
      <c r="C130" s="149"/>
      <c r="D130" s="149"/>
      <c r="E130" s="149"/>
      <c r="F130" s="149"/>
      <c r="G130" s="146"/>
      <c r="H130" s="148">
        <v>117</v>
      </c>
      <c r="I130" s="144"/>
      <c r="J130" s="144"/>
      <c r="K130" s="144"/>
      <c r="L130" s="144"/>
      <c r="M130" s="138"/>
    </row>
    <row r="131" spans="2:13">
      <c r="B131" s="148">
        <v>118</v>
      </c>
      <c r="C131" s="149"/>
      <c r="D131" s="149"/>
      <c r="E131" s="149"/>
      <c r="F131" s="149"/>
      <c r="G131" s="146"/>
      <c r="H131" s="148">
        <v>118</v>
      </c>
      <c r="I131" s="144"/>
      <c r="J131" s="144"/>
      <c r="K131" s="144"/>
      <c r="L131" s="144"/>
      <c r="M131" s="138"/>
    </row>
    <row r="132" spans="2:13">
      <c r="B132" s="148">
        <v>119</v>
      </c>
      <c r="C132" s="149"/>
      <c r="D132" s="149"/>
      <c r="E132" s="149"/>
      <c r="F132" s="149"/>
      <c r="G132" s="146"/>
      <c r="H132" s="148">
        <v>119</v>
      </c>
      <c r="I132" s="144"/>
      <c r="J132" s="144"/>
      <c r="K132" s="144"/>
      <c r="L132" s="144"/>
      <c r="M132" s="138"/>
    </row>
    <row r="133" spans="2:13">
      <c r="B133" s="148">
        <v>120</v>
      </c>
      <c r="C133" s="149"/>
      <c r="D133" s="149"/>
      <c r="E133" s="149"/>
      <c r="F133" s="149"/>
      <c r="G133" s="146"/>
      <c r="H133" s="148">
        <v>120</v>
      </c>
      <c r="I133" s="144"/>
      <c r="J133" s="144"/>
      <c r="K133" s="144"/>
      <c r="L133" s="144"/>
      <c r="M133" s="138"/>
    </row>
  </sheetData>
  <mergeCells count="2">
    <mergeCell ref="E9:F9"/>
    <mergeCell ref="K9:L9"/>
  </mergeCells>
  <conditionalFormatting sqref="F6">
    <cfRule type="cellIs" dxfId="5" priority="4" operator="equal">
      <formula>0.4</formula>
    </cfRule>
    <cfRule type="cellIs" dxfId="4" priority="5" operator="greaterThan">
      <formula>0.401</formula>
    </cfRule>
    <cfRule type="cellIs" dxfId="3" priority="6" operator="lessThan">
      <formula>0.4</formula>
    </cfRule>
  </conditionalFormatting>
  <conditionalFormatting sqref="L6">
    <cfRule type="cellIs" dxfId="2" priority="1" operator="equal">
      <formula>0.4</formula>
    </cfRule>
    <cfRule type="cellIs" dxfId="1" priority="2" operator="greaterThan">
      <formula>0.401</formula>
    </cfRule>
    <cfRule type="cellIs" dxfId="0" priority="3" operator="lessThan">
      <formula>0.4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CORPORATIVA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CHN</dc:creator>
  <cp:keywords/>
  <dc:description/>
  <cp:lastModifiedBy>Capacitación</cp:lastModifiedBy>
  <cp:revision/>
  <dcterms:created xsi:type="dcterms:W3CDTF">2006-10-24T19:11:28Z</dcterms:created>
  <dcterms:modified xsi:type="dcterms:W3CDTF">2025-12-23T16:53:38Z</dcterms:modified>
  <cp:category/>
  <cp:contentStatus/>
</cp:coreProperties>
</file>